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2540" activeTab="0"/>
  </bookViews>
  <sheets>
    <sheet name="Sheet" sheetId="1" r:id="rId1"/>
  </sheets>
  <definedNames>
    <definedName name="_xlnm._FilterDatabase" localSheetId="0" hidden="1">'Sheet'!$A$6:$K$104</definedName>
    <definedName name="_xlnm.Print_Titles" localSheetId="0">'Sheet'!$1:$6</definedName>
  </definedNames>
  <calcPr fullCalcOnLoad="1"/>
</workbook>
</file>

<file path=xl/sharedStrings.xml><?xml version="1.0" encoding="utf-8"?>
<sst xmlns="http://schemas.openxmlformats.org/spreadsheetml/2006/main" count="232" uniqueCount="201">
  <si>
    <r>
      <t>附件</t>
    </r>
    <r>
      <rPr>
        <sz val="12"/>
        <rFont val="Times New Roman"/>
        <family val="1"/>
      </rPr>
      <t>1</t>
    </r>
  </si>
  <si>
    <t>单位：万元</t>
  </si>
  <si>
    <t>单位编码</t>
  </si>
  <si>
    <t>下级财政局</t>
  </si>
  <si>
    <t>本次安排的补助资金</t>
  </si>
  <si>
    <t>备注</t>
  </si>
  <si>
    <t>合计</t>
  </si>
  <si>
    <r>
      <t>C</t>
    </r>
    <r>
      <rPr>
        <b/>
        <sz val="12"/>
        <rFont val="宋体"/>
        <family val="0"/>
      </rPr>
      <t>级</t>
    </r>
  </si>
  <si>
    <r>
      <t>D</t>
    </r>
    <r>
      <rPr>
        <b/>
        <sz val="12"/>
        <color indexed="8"/>
        <rFont val="宋体"/>
        <family val="0"/>
      </rPr>
      <t>级</t>
    </r>
  </si>
  <si>
    <t>小计</t>
  </si>
  <si>
    <t>其中：公租房</t>
  </si>
  <si>
    <t>总计</t>
  </si>
  <si>
    <t>0090099001</t>
  </si>
  <si>
    <t>哈尔滨市合计</t>
  </si>
  <si>
    <t>00900990011</t>
  </si>
  <si>
    <r>
      <t xml:space="preserve">    </t>
    </r>
    <r>
      <rPr>
        <sz val="12"/>
        <color indexed="8"/>
        <rFont val="宋体"/>
        <family val="0"/>
      </rPr>
      <t>哈尔滨市财政局小计</t>
    </r>
  </si>
  <si>
    <r>
      <t xml:space="preserve">    </t>
    </r>
    <r>
      <rPr>
        <sz val="12"/>
        <color indexed="8"/>
        <rFont val="宋体"/>
        <family val="0"/>
      </rPr>
      <t>哈尔滨市财政局</t>
    </r>
  </si>
  <si>
    <t>道外区</t>
  </si>
  <si>
    <t>香坊区</t>
  </si>
  <si>
    <t>呼兰区</t>
  </si>
  <si>
    <t>阿城区</t>
  </si>
  <si>
    <t>双城区</t>
  </si>
  <si>
    <t>00900990019002</t>
  </si>
  <si>
    <r>
      <t xml:space="preserve">    </t>
    </r>
    <r>
      <rPr>
        <sz val="12"/>
        <color indexed="8"/>
        <rFont val="宋体"/>
        <family val="0"/>
      </rPr>
      <t>宾县财政局</t>
    </r>
  </si>
  <si>
    <t>00900990019003</t>
  </si>
  <si>
    <r>
      <t xml:space="preserve">    </t>
    </r>
    <r>
      <rPr>
        <sz val="12"/>
        <color indexed="8"/>
        <rFont val="宋体"/>
        <family val="0"/>
      </rPr>
      <t>方正县财政局</t>
    </r>
  </si>
  <si>
    <t>00900990019004</t>
  </si>
  <si>
    <r>
      <t xml:space="preserve">    </t>
    </r>
    <r>
      <rPr>
        <sz val="12"/>
        <color indexed="8"/>
        <rFont val="宋体"/>
        <family val="0"/>
      </rPr>
      <t>依兰县财政局</t>
    </r>
  </si>
  <si>
    <t>00900990019005</t>
  </si>
  <si>
    <r>
      <t xml:space="preserve">    </t>
    </r>
    <r>
      <rPr>
        <sz val="12"/>
        <color indexed="8"/>
        <rFont val="宋体"/>
        <family val="0"/>
      </rPr>
      <t>巴彦县财政局</t>
    </r>
  </si>
  <si>
    <t>00900990019006</t>
  </si>
  <si>
    <r>
      <t xml:space="preserve">    </t>
    </r>
    <r>
      <rPr>
        <sz val="12"/>
        <color indexed="8"/>
        <rFont val="宋体"/>
        <family val="0"/>
      </rPr>
      <t>木兰县财政局</t>
    </r>
  </si>
  <si>
    <t>00900990019007</t>
  </si>
  <si>
    <r>
      <t xml:space="preserve">    </t>
    </r>
    <r>
      <rPr>
        <sz val="12"/>
        <color indexed="8"/>
        <rFont val="宋体"/>
        <family val="0"/>
      </rPr>
      <t>通河县财政局</t>
    </r>
  </si>
  <si>
    <t>00900990019008</t>
  </si>
  <si>
    <r>
      <t xml:space="preserve">    </t>
    </r>
    <r>
      <rPr>
        <sz val="12"/>
        <color indexed="8"/>
        <rFont val="宋体"/>
        <family val="0"/>
      </rPr>
      <t>延寿县财政局</t>
    </r>
  </si>
  <si>
    <t>脱贫县，切块下达</t>
  </si>
  <si>
    <t>00900990019010</t>
  </si>
  <si>
    <r>
      <t xml:space="preserve">    </t>
    </r>
    <r>
      <rPr>
        <sz val="12"/>
        <color indexed="8"/>
        <rFont val="宋体"/>
        <family val="0"/>
      </rPr>
      <t>五常市财政局</t>
    </r>
  </si>
  <si>
    <t>0090099002</t>
  </si>
  <si>
    <t>齐齐哈尔市合计</t>
  </si>
  <si>
    <t>00900990021</t>
  </si>
  <si>
    <r>
      <t xml:space="preserve">    </t>
    </r>
    <r>
      <rPr>
        <sz val="12"/>
        <color indexed="8"/>
        <rFont val="宋体"/>
        <family val="0"/>
      </rPr>
      <t>齐齐哈尔市财政局小计</t>
    </r>
  </si>
  <si>
    <r>
      <t xml:space="preserve">    </t>
    </r>
    <r>
      <rPr>
        <sz val="12"/>
        <color indexed="8"/>
        <rFont val="宋体"/>
        <family val="0"/>
      </rPr>
      <t>齐齐哈尔市财政局</t>
    </r>
  </si>
  <si>
    <t>昂昂溪区</t>
  </si>
  <si>
    <t>富拉尔基区</t>
  </si>
  <si>
    <t>碾子山区</t>
  </si>
  <si>
    <t>00900990029015</t>
  </si>
  <si>
    <r>
      <t xml:space="preserve">    </t>
    </r>
    <r>
      <rPr>
        <sz val="12"/>
        <color indexed="8"/>
        <rFont val="宋体"/>
        <family val="0"/>
      </rPr>
      <t>齐齐哈尔市梅里斯区财政局</t>
    </r>
  </si>
  <si>
    <t>00900990029001</t>
  </si>
  <si>
    <r>
      <t xml:space="preserve">    </t>
    </r>
    <r>
      <rPr>
        <sz val="12"/>
        <color indexed="8"/>
        <rFont val="宋体"/>
        <family val="0"/>
      </rPr>
      <t>龙江县财政局</t>
    </r>
  </si>
  <si>
    <t>00900990029002</t>
  </si>
  <si>
    <r>
      <t xml:space="preserve">    </t>
    </r>
    <r>
      <rPr>
        <sz val="12"/>
        <color indexed="8"/>
        <rFont val="宋体"/>
        <family val="0"/>
      </rPr>
      <t>讷河市财政局</t>
    </r>
  </si>
  <si>
    <t>00900990029003</t>
  </si>
  <si>
    <r>
      <t xml:space="preserve">    </t>
    </r>
    <r>
      <rPr>
        <sz val="12"/>
        <color indexed="8"/>
        <rFont val="宋体"/>
        <family val="0"/>
      </rPr>
      <t>依安县财政局</t>
    </r>
  </si>
  <si>
    <t>00900990029004</t>
  </si>
  <si>
    <r>
      <t xml:space="preserve">    </t>
    </r>
    <r>
      <rPr>
        <sz val="12"/>
        <color indexed="8"/>
        <rFont val="宋体"/>
        <family val="0"/>
      </rPr>
      <t>泰来县财政局</t>
    </r>
  </si>
  <si>
    <t>00900990029005</t>
  </si>
  <si>
    <r>
      <t xml:space="preserve">    </t>
    </r>
    <r>
      <rPr>
        <sz val="12"/>
        <color indexed="8"/>
        <rFont val="宋体"/>
        <family val="0"/>
      </rPr>
      <t>甘南县财政局</t>
    </r>
  </si>
  <si>
    <t>00900990029007</t>
  </si>
  <si>
    <r>
      <t xml:space="preserve">    </t>
    </r>
    <r>
      <rPr>
        <sz val="12"/>
        <color indexed="8"/>
        <rFont val="宋体"/>
        <family val="0"/>
      </rPr>
      <t>克山县财政局</t>
    </r>
  </si>
  <si>
    <t>00900990029008</t>
  </si>
  <si>
    <r>
      <t xml:space="preserve">    </t>
    </r>
    <r>
      <rPr>
        <sz val="12"/>
        <color indexed="8"/>
        <rFont val="宋体"/>
        <family val="0"/>
      </rPr>
      <t>克东县财政局</t>
    </r>
  </si>
  <si>
    <t>00900990029009</t>
  </si>
  <si>
    <r>
      <t xml:space="preserve">    </t>
    </r>
    <r>
      <rPr>
        <sz val="12"/>
        <color indexed="8"/>
        <rFont val="宋体"/>
        <family val="0"/>
      </rPr>
      <t>拜泉县财政局</t>
    </r>
  </si>
  <si>
    <t>0090099003</t>
  </si>
  <si>
    <t>牡丹江市合计</t>
  </si>
  <si>
    <t>00900990031</t>
  </si>
  <si>
    <r>
      <t xml:space="preserve">    </t>
    </r>
    <r>
      <rPr>
        <sz val="12"/>
        <rFont val="宋体"/>
        <family val="0"/>
      </rPr>
      <t>牡丹江市财政局小计</t>
    </r>
  </si>
  <si>
    <r>
      <t xml:space="preserve">    </t>
    </r>
    <r>
      <rPr>
        <sz val="12"/>
        <rFont val="宋体"/>
        <family val="0"/>
      </rPr>
      <t>牡丹江市财政局</t>
    </r>
  </si>
  <si>
    <t>西安区</t>
  </si>
  <si>
    <t>阳明区</t>
  </si>
  <si>
    <t>爱民区</t>
  </si>
  <si>
    <t>00900990039001</t>
  </si>
  <si>
    <r>
      <t xml:space="preserve">    </t>
    </r>
    <r>
      <rPr>
        <sz val="12"/>
        <rFont val="宋体"/>
        <family val="0"/>
      </rPr>
      <t>林口县财政局</t>
    </r>
  </si>
  <si>
    <t>00900990039002</t>
  </si>
  <si>
    <r>
      <t xml:space="preserve">    </t>
    </r>
    <r>
      <rPr>
        <sz val="12"/>
        <rFont val="宋体"/>
        <family val="0"/>
      </rPr>
      <t>穆棱市财政局</t>
    </r>
  </si>
  <si>
    <t>00900990039003</t>
  </si>
  <si>
    <r>
      <t xml:space="preserve">    </t>
    </r>
    <r>
      <rPr>
        <sz val="12"/>
        <rFont val="宋体"/>
        <family val="0"/>
      </rPr>
      <t>东宁市财政局</t>
    </r>
  </si>
  <si>
    <t>00900990039004</t>
  </si>
  <si>
    <r>
      <t xml:space="preserve">    </t>
    </r>
    <r>
      <rPr>
        <sz val="12"/>
        <rFont val="宋体"/>
        <family val="0"/>
      </rPr>
      <t>宁安市财政局</t>
    </r>
  </si>
  <si>
    <t>00900990039005</t>
  </si>
  <si>
    <r>
      <t xml:space="preserve">    </t>
    </r>
    <r>
      <rPr>
        <sz val="12"/>
        <rFont val="宋体"/>
        <family val="0"/>
      </rPr>
      <t>海林市财政局</t>
    </r>
  </si>
  <si>
    <t>0090099004</t>
  </si>
  <si>
    <t>佳木斯市合计</t>
  </si>
  <si>
    <t>00900990041</t>
  </si>
  <si>
    <r>
      <t xml:space="preserve">    </t>
    </r>
    <r>
      <rPr>
        <sz val="12"/>
        <rFont val="宋体"/>
        <family val="0"/>
      </rPr>
      <t>佳木斯市财政局</t>
    </r>
  </si>
  <si>
    <t>郊区</t>
  </si>
  <si>
    <t>00900990049001</t>
  </si>
  <si>
    <r>
      <t xml:space="preserve">    </t>
    </r>
    <r>
      <rPr>
        <sz val="12"/>
        <rFont val="宋体"/>
        <family val="0"/>
      </rPr>
      <t>桦南县财政局</t>
    </r>
  </si>
  <si>
    <t>00900990049003</t>
  </si>
  <si>
    <r>
      <t xml:space="preserve">    </t>
    </r>
    <r>
      <rPr>
        <sz val="12"/>
        <rFont val="宋体"/>
        <family val="0"/>
      </rPr>
      <t>汤原县财政局</t>
    </r>
  </si>
  <si>
    <t>0090099005</t>
  </si>
  <si>
    <t>鸡西市合计</t>
  </si>
  <si>
    <t>00900990059001</t>
  </si>
  <si>
    <r>
      <t xml:space="preserve">    </t>
    </r>
    <r>
      <rPr>
        <sz val="12"/>
        <color indexed="8"/>
        <rFont val="宋体"/>
        <family val="0"/>
      </rPr>
      <t>鸡东县财政局</t>
    </r>
  </si>
  <si>
    <t>00900990059002</t>
  </si>
  <si>
    <r>
      <t xml:space="preserve">    </t>
    </r>
    <r>
      <rPr>
        <sz val="12"/>
        <color indexed="8"/>
        <rFont val="宋体"/>
        <family val="0"/>
      </rPr>
      <t>密山市财政局</t>
    </r>
  </si>
  <si>
    <t>00900990059003</t>
  </si>
  <si>
    <r>
      <t xml:space="preserve">    </t>
    </r>
    <r>
      <rPr>
        <sz val="12"/>
        <color indexed="8"/>
        <rFont val="宋体"/>
        <family val="0"/>
      </rPr>
      <t>虎林市财政局</t>
    </r>
  </si>
  <si>
    <t>0090099006</t>
  </si>
  <si>
    <t>鹤岗市合计</t>
  </si>
  <si>
    <t>00900990061</t>
  </si>
  <si>
    <r>
      <t xml:space="preserve">    </t>
    </r>
    <r>
      <rPr>
        <sz val="12"/>
        <color indexed="8"/>
        <rFont val="宋体"/>
        <family val="0"/>
      </rPr>
      <t>鹤岗市财政局</t>
    </r>
  </si>
  <si>
    <t>东山区</t>
  </si>
  <si>
    <t>00900990069001</t>
  </si>
  <si>
    <r>
      <t xml:space="preserve">    </t>
    </r>
    <r>
      <rPr>
        <sz val="12"/>
        <color indexed="8"/>
        <rFont val="宋体"/>
        <family val="0"/>
      </rPr>
      <t>萝北县财政局</t>
    </r>
  </si>
  <si>
    <t>00900990069002</t>
  </si>
  <si>
    <r>
      <t xml:space="preserve">    </t>
    </r>
    <r>
      <rPr>
        <sz val="12"/>
        <color indexed="8"/>
        <rFont val="宋体"/>
        <family val="0"/>
      </rPr>
      <t>绥滨县财政局</t>
    </r>
  </si>
  <si>
    <t>0090099007</t>
  </si>
  <si>
    <t>双鸭山市合计</t>
  </si>
  <si>
    <t>00900990071</t>
  </si>
  <si>
    <r>
      <t xml:space="preserve">    </t>
    </r>
    <r>
      <rPr>
        <sz val="12"/>
        <color indexed="8"/>
        <rFont val="宋体"/>
        <family val="0"/>
      </rPr>
      <t>双鸭山市财政局小计</t>
    </r>
  </si>
  <si>
    <r>
      <t xml:space="preserve">    </t>
    </r>
    <r>
      <rPr>
        <sz val="12"/>
        <color indexed="8"/>
        <rFont val="宋体"/>
        <family val="0"/>
      </rPr>
      <t>双鸭山市财政局</t>
    </r>
  </si>
  <si>
    <t>四方台区</t>
  </si>
  <si>
    <t>岭东区</t>
  </si>
  <si>
    <t>宝山区</t>
  </si>
  <si>
    <t>00900990079001</t>
  </si>
  <si>
    <r>
      <t xml:space="preserve">    </t>
    </r>
    <r>
      <rPr>
        <sz val="12"/>
        <color indexed="8"/>
        <rFont val="宋体"/>
        <family val="0"/>
      </rPr>
      <t>集贤县财政局</t>
    </r>
  </si>
  <si>
    <t>00900990079002</t>
  </si>
  <si>
    <r>
      <t xml:space="preserve">    </t>
    </r>
    <r>
      <rPr>
        <sz val="12"/>
        <color indexed="8"/>
        <rFont val="宋体"/>
        <family val="0"/>
      </rPr>
      <t>宝清县财政局</t>
    </r>
  </si>
  <si>
    <t>0090099008</t>
  </si>
  <si>
    <t>七台河市合计</t>
  </si>
  <si>
    <t>00900990089001</t>
  </si>
  <si>
    <r>
      <t xml:space="preserve">    </t>
    </r>
    <r>
      <rPr>
        <sz val="12"/>
        <color indexed="8"/>
        <rFont val="宋体"/>
        <family val="0"/>
      </rPr>
      <t>勃利县财政局</t>
    </r>
  </si>
  <si>
    <t>0090099009</t>
  </si>
  <si>
    <t>黑河市合计</t>
  </si>
  <si>
    <t>00900990099001</t>
  </si>
  <si>
    <r>
      <t xml:space="preserve">    </t>
    </r>
    <r>
      <rPr>
        <sz val="12"/>
        <color indexed="8"/>
        <rFont val="宋体"/>
        <family val="0"/>
      </rPr>
      <t>北安市财政局</t>
    </r>
  </si>
  <si>
    <t>00900990099002</t>
  </si>
  <si>
    <r>
      <t xml:space="preserve">    </t>
    </r>
    <r>
      <rPr>
        <sz val="12"/>
        <color indexed="8"/>
        <rFont val="宋体"/>
        <family val="0"/>
      </rPr>
      <t>嫩江市财政局</t>
    </r>
  </si>
  <si>
    <t>00900990099003</t>
  </si>
  <si>
    <r>
      <t xml:space="preserve">    </t>
    </r>
    <r>
      <rPr>
        <sz val="12"/>
        <color indexed="8"/>
        <rFont val="宋体"/>
        <family val="0"/>
      </rPr>
      <t>五大连池市财政局</t>
    </r>
  </si>
  <si>
    <t>00900990099004</t>
  </si>
  <si>
    <r>
      <t xml:space="preserve">    </t>
    </r>
    <r>
      <rPr>
        <sz val="12"/>
        <color indexed="8"/>
        <rFont val="宋体"/>
        <family val="0"/>
      </rPr>
      <t>逊克县财政局</t>
    </r>
  </si>
  <si>
    <t>00900990099005</t>
  </si>
  <si>
    <r>
      <t xml:space="preserve">    </t>
    </r>
    <r>
      <rPr>
        <sz val="12"/>
        <color indexed="8"/>
        <rFont val="宋体"/>
        <family val="0"/>
      </rPr>
      <t>孙吴县财政局</t>
    </r>
  </si>
  <si>
    <t>0090099011</t>
  </si>
  <si>
    <t>大庆市合计</t>
  </si>
  <si>
    <t>00900990111</t>
  </si>
  <si>
    <r>
      <t xml:space="preserve">    </t>
    </r>
    <r>
      <rPr>
        <sz val="12"/>
        <color indexed="8"/>
        <rFont val="宋体"/>
        <family val="0"/>
      </rPr>
      <t>大庆市财政局小计</t>
    </r>
  </si>
  <si>
    <r>
      <t xml:space="preserve">    </t>
    </r>
    <r>
      <rPr>
        <sz val="12"/>
        <color indexed="8"/>
        <rFont val="宋体"/>
        <family val="0"/>
      </rPr>
      <t>大庆市财政局</t>
    </r>
  </si>
  <si>
    <t>大同区</t>
  </si>
  <si>
    <t>龙凤区</t>
  </si>
  <si>
    <t>00900990119001</t>
  </si>
  <si>
    <r>
      <t xml:space="preserve">    </t>
    </r>
    <r>
      <rPr>
        <sz val="12"/>
        <color indexed="8"/>
        <rFont val="宋体"/>
        <family val="0"/>
      </rPr>
      <t>林甸县财政局</t>
    </r>
  </si>
  <si>
    <t>00900990119002</t>
  </si>
  <si>
    <r>
      <t xml:space="preserve">    </t>
    </r>
    <r>
      <rPr>
        <sz val="12"/>
        <color indexed="8"/>
        <rFont val="宋体"/>
        <family val="0"/>
      </rPr>
      <t>肇州县财政局</t>
    </r>
  </si>
  <si>
    <t>00900990119003</t>
  </si>
  <si>
    <r>
      <t xml:space="preserve">    </t>
    </r>
    <r>
      <rPr>
        <sz val="12"/>
        <color indexed="8"/>
        <rFont val="宋体"/>
        <family val="0"/>
      </rPr>
      <t>肇源县财政局</t>
    </r>
  </si>
  <si>
    <t>00900990119004</t>
  </si>
  <si>
    <r>
      <t xml:space="preserve">    </t>
    </r>
    <r>
      <rPr>
        <sz val="12"/>
        <color indexed="8"/>
        <rFont val="宋体"/>
        <family val="0"/>
      </rPr>
      <t>杜蒙县财政局</t>
    </r>
  </si>
  <si>
    <t>0090099013</t>
  </si>
  <si>
    <t>绥化市合计</t>
  </si>
  <si>
    <t>00900990131</t>
  </si>
  <si>
    <r>
      <t xml:space="preserve">    </t>
    </r>
    <r>
      <rPr>
        <sz val="12"/>
        <color indexed="8"/>
        <rFont val="宋体"/>
        <family val="0"/>
      </rPr>
      <t>绥化市财政局小计</t>
    </r>
  </si>
  <si>
    <r>
      <t xml:space="preserve">    </t>
    </r>
    <r>
      <rPr>
        <sz val="12"/>
        <color indexed="8"/>
        <rFont val="宋体"/>
        <family val="0"/>
      </rPr>
      <t>绥化市财政局</t>
    </r>
  </si>
  <si>
    <t>北林区</t>
  </si>
  <si>
    <t>开发区宝山镇</t>
  </si>
  <si>
    <t>00900990139001</t>
  </si>
  <si>
    <r>
      <t xml:space="preserve">    </t>
    </r>
    <r>
      <rPr>
        <sz val="12"/>
        <color indexed="8"/>
        <rFont val="宋体"/>
        <family val="0"/>
      </rPr>
      <t>安达市财政局</t>
    </r>
  </si>
  <si>
    <t>00900990139002</t>
  </si>
  <si>
    <r>
      <t xml:space="preserve">    </t>
    </r>
    <r>
      <rPr>
        <sz val="12"/>
        <color indexed="8"/>
        <rFont val="宋体"/>
        <family val="0"/>
      </rPr>
      <t>肇东市财政局</t>
    </r>
  </si>
  <si>
    <t>00900990139003</t>
  </si>
  <si>
    <r>
      <t xml:space="preserve">    </t>
    </r>
    <r>
      <rPr>
        <sz val="12"/>
        <color indexed="8"/>
        <rFont val="宋体"/>
        <family val="0"/>
      </rPr>
      <t>兰西县财政局</t>
    </r>
  </si>
  <si>
    <t>00900990139004</t>
  </si>
  <si>
    <r>
      <t xml:space="preserve">    </t>
    </r>
    <r>
      <rPr>
        <sz val="12"/>
        <color indexed="8"/>
        <rFont val="宋体"/>
        <family val="0"/>
      </rPr>
      <t>青冈县财政局</t>
    </r>
  </si>
  <si>
    <t>00900990139005</t>
  </si>
  <si>
    <r>
      <t xml:space="preserve">    </t>
    </r>
    <r>
      <rPr>
        <sz val="12"/>
        <color indexed="8"/>
        <rFont val="宋体"/>
        <family val="0"/>
      </rPr>
      <t>明水县财政局</t>
    </r>
  </si>
  <si>
    <t>00900990139006</t>
  </si>
  <si>
    <r>
      <t xml:space="preserve">    </t>
    </r>
    <r>
      <rPr>
        <sz val="12"/>
        <color indexed="8"/>
        <rFont val="宋体"/>
        <family val="0"/>
      </rPr>
      <t>海伦市财政局</t>
    </r>
  </si>
  <si>
    <t>00900990139007</t>
  </si>
  <si>
    <r>
      <t xml:space="preserve">    </t>
    </r>
    <r>
      <rPr>
        <sz val="12"/>
        <color indexed="8"/>
        <rFont val="宋体"/>
        <family val="0"/>
      </rPr>
      <t>望奎县财政局</t>
    </r>
  </si>
  <si>
    <t>00900990139008</t>
  </si>
  <si>
    <r>
      <t xml:space="preserve">    </t>
    </r>
    <r>
      <rPr>
        <sz val="12"/>
        <color indexed="8"/>
        <rFont val="宋体"/>
        <family val="0"/>
      </rPr>
      <t>绥棱县财政局</t>
    </r>
  </si>
  <si>
    <t>00900990139009</t>
  </si>
  <si>
    <r>
      <t xml:space="preserve">    </t>
    </r>
    <r>
      <rPr>
        <sz val="12"/>
        <color indexed="8"/>
        <rFont val="宋体"/>
        <family val="0"/>
      </rPr>
      <t>庆安县财政局</t>
    </r>
  </si>
  <si>
    <t>小计</t>
  </si>
  <si>
    <t>其中：无房户</t>
  </si>
  <si>
    <t>省住建厅统计六类对象危房改造（户）</t>
  </si>
  <si>
    <t>中央补助资金</t>
  </si>
  <si>
    <t>省级补助资金</t>
  </si>
  <si>
    <t>合计</t>
  </si>
  <si>
    <t>南岗区</t>
  </si>
  <si>
    <t>建华区</t>
  </si>
  <si>
    <t>00900990049004</t>
  </si>
  <si>
    <t xml:space="preserve">    抚远市财政局</t>
  </si>
  <si>
    <t>00900990049005</t>
  </si>
  <si>
    <t xml:space="preserve">    富锦市财政局</t>
  </si>
  <si>
    <t>经开区</t>
  </si>
  <si>
    <t>00900990079004</t>
  </si>
  <si>
    <t xml:space="preserve">    饶河县财政局</t>
  </si>
  <si>
    <t>00900990081</t>
  </si>
  <si>
    <t xml:space="preserve">    七台河市财政局</t>
  </si>
  <si>
    <t xml:space="preserve">    七台河市财政局小计</t>
  </si>
  <si>
    <t>茄子河区</t>
  </si>
  <si>
    <t>新兴区</t>
  </si>
  <si>
    <t>00900990019011</t>
  </si>
  <si>
    <t xml:space="preserve">    尚志市财政局</t>
  </si>
  <si>
    <t>脱贫县，切块下达</t>
  </si>
  <si>
    <r>
      <rPr>
        <b/>
        <sz val="22"/>
        <color indexed="8"/>
        <rFont val="宋体"/>
        <family val="0"/>
      </rPr>
      <t>提前下达</t>
    </r>
    <r>
      <rPr>
        <b/>
        <sz val="22"/>
        <color indexed="8"/>
        <rFont val="Times New Roman"/>
        <family val="1"/>
      </rPr>
      <t>2022</t>
    </r>
    <r>
      <rPr>
        <b/>
        <sz val="22"/>
        <color indexed="8"/>
        <rFont val="宋体"/>
        <family val="0"/>
      </rPr>
      <t xml:space="preserve">年中央和省级农村危房改造资金分配明细表
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</si>
</sst>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_ "/>
    <numFmt numFmtId="182" formatCode="#,##0.00_);[Red]\(#,##0.00\)"/>
    <numFmt numFmtId="183" formatCode="0.00000000_ "/>
    <numFmt numFmtId="184" formatCode="0.0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00000000_ "/>
    <numFmt numFmtId="191" formatCode="0;_렂"/>
    <numFmt numFmtId="192" formatCode="0.0;_렂"/>
    <numFmt numFmtId="193" formatCode="0.00;_렂"/>
    <numFmt numFmtId="194" formatCode="0.0_ 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b/>
      <sz val="22"/>
      <color indexed="8"/>
      <name val="Times New Roman"/>
      <family val="1"/>
    </font>
    <font>
      <sz val="9.75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>
      <alignment vertical="center"/>
      <protection/>
    </xf>
    <xf numFmtId="0" fontId="34" fillId="0" borderId="0">
      <alignment vertical="center"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13" fillId="16" borderId="8" applyNumberFormat="0" applyAlignment="0" applyProtection="0"/>
    <xf numFmtId="0" fontId="17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8" fillId="0" borderId="11" xfId="40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7" fillId="0" borderId="11" xfId="40" applyFont="1" applyFill="1" applyBorder="1" applyAlignment="1" applyProtection="1">
      <alignment horizontal="left" vertical="center"/>
      <protection/>
    </xf>
    <xf numFmtId="49" fontId="38" fillId="0" borderId="11" xfId="0" applyNumberFormat="1" applyFont="1" applyFill="1" applyBorder="1" applyAlignment="1">
      <alignment horizontal="left" vertical="center"/>
    </xf>
    <xf numFmtId="0" fontId="39" fillId="0" borderId="11" xfId="40" applyFont="1" applyFill="1" applyBorder="1" applyAlignment="1" applyProtection="1">
      <alignment horizontal="left" vertical="center"/>
      <protection/>
    </xf>
    <xf numFmtId="0" fontId="39" fillId="0" borderId="11" xfId="40" applyFont="1" applyFill="1" applyBorder="1" applyAlignment="1" applyProtection="1">
      <alignment horizontal="left" vertical="center"/>
      <protection/>
    </xf>
    <xf numFmtId="49" fontId="38" fillId="0" borderId="11" xfId="0" applyNumberFormat="1" applyFont="1" applyFill="1" applyBorder="1" applyAlignment="1">
      <alignment vertical="center"/>
    </xf>
    <xf numFmtId="0" fontId="39" fillId="0" borderId="11" xfId="40" applyFont="1" applyFill="1" applyBorder="1" applyAlignment="1" applyProtection="1">
      <alignment vertical="center"/>
      <protection/>
    </xf>
    <xf numFmtId="0" fontId="4" fillId="0" borderId="11" xfId="40" applyFont="1" applyFill="1" applyBorder="1" applyAlignment="1" applyProtection="1">
      <alignment vertical="center"/>
      <protection/>
    </xf>
    <xf numFmtId="0" fontId="39" fillId="0" borderId="11" xfId="40" applyFont="1" applyFill="1" applyBorder="1" applyAlignment="1" applyProtection="1">
      <alignment vertical="center"/>
      <protection/>
    </xf>
    <xf numFmtId="0" fontId="37" fillId="0" borderId="11" xfId="40" applyFont="1" applyFill="1" applyBorder="1" applyAlignment="1" applyProtection="1">
      <alignment vertical="center"/>
      <protection/>
    </xf>
    <xf numFmtId="0" fontId="3" fillId="0" borderId="11" xfId="40" applyFont="1" applyFill="1" applyBorder="1" applyAlignment="1" applyProtection="1">
      <alignment vertical="center"/>
      <protection/>
    </xf>
    <xf numFmtId="0" fontId="12" fillId="0" borderId="11" xfId="4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quotePrefix="1">
      <alignment horizontal="left" vertical="center"/>
    </xf>
    <xf numFmtId="0" fontId="8" fillId="0" borderId="12" xfId="40" applyNumberFormat="1" applyFont="1" applyFill="1" applyBorder="1" applyAlignment="1">
      <alignment horizontal="center" vertical="center" wrapText="1"/>
      <protection/>
    </xf>
    <xf numFmtId="0" fontId="8" fillId="0" borderId="12" xfId="40" applyNumberFormat="1" applyFont="1" applyFill="1" applyBorder="1" applyAlignment="1">
      <alignment vertical="center" wrapText="1"/>
      <protection/>
    </xf>
    <xf numFmtId="49" fontId="40" fillId="0" borderId="11" xfId="0" applyNumberFormat="1" applyFont="1" applyFill="1" applyBorder="1" applyAlignment="1">
      <alignment horizontal="left" vertical="center"/>
    </xf>
    <xf numFmtId="181" fontId="39" fillId="0" borderId="11" xfId="40" applyNumberFormat="1" applyFont="1" applyFill="1" applyBorder="1" applyAlignment="1" applyProtection="1">
      <alignment horizontal="center" vertical="center"/>
      <protection/>
    </xf>
    <xf numFmtId="180" fontId="39" fillId="0" borderId="11" xfId="4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>
      <alignment horizontal="center" vertical="center" wrapText="1"/>
    </xf>
    <xf numFmtId="181" fontId="3" fillId="0" borderId="11" xfId="4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2" fontId="3" fillId="0" borderId="11" xfId="42" applyNumberFormat="1" applyFont="1" applyBorder="1" applyAlignment="1">
      <alignment horizontal="center" vertical="center"/>
      <protection/>
    </xf>
    <xf numFmtId="0" fontId="38" fillId="0" borderId="1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8" fillId="0" borderId="11" xfId="41" applyFont="1" applyFill="1" applyBorder="1" applyAlignment="1">
      <alignment horizontal="center" vertical="center"/>
      <protection/>
    </xf>
    <xf numFmtId="0" fontId="38" fillId="0" borderId="11" xfId="41" applyFont="1" applyBorder="1" applyAlignment="1">
      <alignment horizontal="center" vertical="center"/>
      <protection/>
    </xf>
    <xf numFmtId="0" fontId="3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1" fontId="1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0" fontId="11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8" fillId="0" borderId="14" xfId="40" applyNumberFormat="1" applyFont="1" applyFill="1" applyBorder="1" applyAlignment="1">
      <alignment horizontal="center" vertical="center" wrapText="1"/>
      <protection/>
    </xf>
    <xf numFmtId="0" fontId="8" fillId="0" borderId="12" xfId="40" applyNumberFormat="1" applyFont="1" applyFill="1" applyBorder="1" applyAlignment="1">
      <alignment horizontal="center" vertical="center" wrapText="1"/>
      <protection/>
    </xf>
    <xf numFmtId="0" fontId="9" fillId="0" borderId="13" xfId="40" applyNumberFormat="1" applyFont="1" applyFill="1" applyBorder="1" applyAlignment="1">
      <alignment horizontal="center" vertical="center" wrapText="1"/>
      <protection/>
    </xf>
    <xf numFmtId="0" fontId="9" fillId="0" borderId="15" xfId="40" applyNumberFormat="1" applyFont="1" applyFill="1" applyBorder="1" applyAlignment="1">
      <alignment horizontal="center" vertical="center" wrapText="1"/>
      <protection/>
    </xf>
    <xf numFmtId="180" fontId="8" fillId="0" borderId="14" xfId="40" applyNumberFormat="1" applyFont="1" applyFill="1" applyBorder="1" applyAlignment="1">
      <alignment horizontal="center" vertical="center" wrapText="1"/>
      <protection/>
    </xf>
    <xf numFmtId="180" fontId="9" fillId="0" borderId="12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8" fillId="0" borderId="11" xfId="40" applyFont="1" applyFill="1" applyBorder="1" applyAlignment="1">
      <alignment horizontal="center" vertical="center"/>
      <protection/>
    </xf>
    <xf numFmtId="0" fontId="9" fillId="0" borderId="11" xfId="40" applyFont="1" applyFill="1" applyBorder="1" applyAlignment="1">
      <alignment horizontal="center" vertical="center"/>
      <protection/>
    </xf>
    <xf numFmtId="0" fontId="8" fillId="0" borderId="11" xfId="40" applyFont="1" applyFill="1" applyBorder="1" applyAlignment="1">
      <alignment horizontal="center" vertical="center" wrapText="1"/>
      <protection/>
    </xf>
    <xf numFmtId="0" fontId="9" fillId="0" borderId="11" xfId="40" applyFont="1" applyFill="1" applyBorder="1" applyAlignment="1">
      <alignment horizontal="center" vertical="center" wrapText="1"/>
      <protection/>
    </xf>
    <xf numFmtId="0" fontId="9" fillId="0" borderId="11" xfId="40" applyFont="1" applyFill="1" applyBorder="1" applyAlignment="1">
      <alignment horizontal="right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3" xfId="40" applyFont="1" applyFill="1" applyBorder="1" applyAlignment="1">
      <alignment horizontal="center" vertical="center"/>
      <protection/>
    </xf>
    <xf numFmtId="0" fontId="10" fillId="0" borderId="15" xfId="40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showZeros="0" tabSelected="1" zoomScale="85" zoomScaleNormal="85" zoomScalePageLayoutView="0" workbookViewId="0" topLeftCell="A1">
      <pane xSplit="2" ySplit="7" topLeftCell="C8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10.28125" defaultRowHeight="27" customHeight="1"/>
  <cols>
    <col min="1" max="1" width="18.57421875" style="2" customWidth="1"/>
    <col min="2" max="2" width="33.57421875" style="2" customWidth="1"/>
    <col min="3" max="7" width="10.7109375" style="2" customWidth="1"/>
    <col min="8" max="8" width="11.00390625" style="2" customWidth="1"/>
    <col min="9" max="9" width="10.7109375" style="2" customWidth="1"/>
    <col min="10" max="10" width="11.140625" style="3" customWidth="1"/>
    <col min="11" max="11" width="20.8515625" style="4" customWidth="1"/>
    <col min="12" max="12" width="13.421875" style="2" bestFit="1" customWidth="1"/>
    <col min="13" max="16384" width="10.28125" style="2" customWidth="1"/>
  </cols>
  <sheetData>
    <row r="1" spans="1:11" ht="1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22"/>
      <c r="K1" s="23"/>
    </row>
    <row r="2" spans="1:11" ht="33" customHeight="1">
      <c r="A2" s="61" t="s">
        <v>200</v>
      </c>
      <c r="B2" s="61"/>
      <c r="C2" s="61"/>
      <c r="D2" s="61"/>
      <c r="E2" s="61"/>
      <c r="F2" s="61"/>
      <c r="G2" s="61"/>
      <c r="H2" s="61"/>
      <c r="I2" s="61"/>
      <c r="J2" s="62"/>
      <c r="K2" s="63"/>
    </row>
    <row r="3" spans="1:11" s="1" customFormat="1" ht="15.75">
      <c r="A3" s="64"/>
      <c r="B3" s="64"/>
      <c r="C3" s="64"/>
      <c r="D3" s="64"/>
      <c r="E3" s="64"/>
      <c r="F3" s="64"/>
      <c r="G3" s="64"/>
      <c r="H3" s="7"/>
      <c r="I3" s="7"/>
      <c r="J3" s="65" t="s">
        <v>1</v>
      </c>
      <c r="K3" s="66"/>
    </row>
    <row r="4" spans="1:11" s="1" customFormat="1" ht="24.75" customHeight="1">
      <c r="A4" s="76" t="s">
        <v>2</v>
      </c>
      <c r="B4" s="53" t="s">
        <v>3</v>
      </c>
      <c r="C4" s="67" t="s">
        <v>179</v>
      </c>
      <c r="D4" s="67"/>
      <c r="E4" s="68"/>
      <c r="F4" s="68"/>
      <c r="G4" s="68"/>
      <c r="H4" s="69" t="s">
        <v>4</v>
      </c>
      <c r="I4" s="70"/>
      <c r="J4" s="71"/>
      <c r="K4" s="72" t="s">
        <v>5</v>
      </c>
    </row>
    <row r="5" spans="1:11" s="1" customFormat="1" ht="24.75" customHeight="1">
      <c r="A5" s="77"/>
      <c r="B5" s="54"/>
      <c r="C5" s="55" t="s">
        <v>6</v>
      </c>
      <c r="D5" s="57" t="s">
        <v>7</v>
      </c>
      <c r="E5" s="58"/>
      <c r="F5" s="74" t="s">
        <v>8</v>
      </c>
      <c r="G5" s="75"/>
      <c r="H5" s="69" t="s">
        <v>182</v>
      </c>
      <c r="I5" s="59" t="s">
        <v>180</v>
      </c>
      <c r="J5" s="59" t="s">
        <v>181</v>
      </c>
      <c r="K5" s="73"/>
    </row>
    <row r="6" spans="1:11" ht="30" customHeight="1">
      <c r="A6" s="77"/>
      <c r="B6" s="54"/>
      <c r="C6" s="56"/>
      <c r="D6" s="27" t="s">
        <v>177</v>
      </c>
      <c r="E6" s="28" t="s">
        <v>178</v>
      </c>
      <c r="F6" s="8" t="s">
        <v>9</v>
      </c>
      <c r="G6" s="8" t="s">
        <v>10</v>
      </c>
      <c r="H6" s="70"/>
      <c r="I6" s="60"/>
      <c r="J6" s="60"/>
      <c r="K6" s="73"/>
    </row>
    <row r="7" spans="1:15" ht="24.75" customHeight="1">
      <c r="A7" s="9"/>
      <c r="B7" s="10" t="s">
        <v>11</v>
      </c>
      <c r="C7" s="47">
        <f>C8+C25+C40+C50+C56+C60+C64+C73+C78+C84+C92</f>
        <v>17267</v>
      </c>
      <c r="D7" s="47">
        <f>D8+D25+D40+D50+D56+D60+D64+D73+D78+D84+D92</f>
        <v>3995</v>
      </c>
      <c r="E7" s="47">
        <f>E8+E25+E40+E50+E56+E60+E64+E73+E78+E84+E92</f>
        <v>687</v>
      </c>
      <c r="F7" s="47">
        <f>F8+F25+F40+F50+F56+F60+F64+F73+F78+F84+F92</f>
        <v>13272</v>
      </c>
      <c r="G7" s="44">
        <v>2</v>
      </c>
      <c r="H7" s="45">
        <f>I7+J7</f>
        <v>24585.08</v>
      </c>
      <c r="I7" s="45">
        <v>9719</v>
      </c>
      <c r="J7" s="45">
        <f>F7*1.4*0.8+1.8*0.8</f>
        <v>14866.08</v>
      </c>
      <c r="K7" s="24"/>
      <c r="O7" s="50"/>
    </row>
    <row r="8" spans="1:15" ht="24.75" customHeight="1">
      <c r="A8" s="26" t="s">
        <v>12</v>
      </c>
      <c r="B8" s="11" t="s">
        <v>13</v>
      </c>
      <c r="C8" s="30">
        <f>SUM(C10:C24)</f>
        <v>3818</v>
      </c>
      <c r="D8" s="30">
        <f>SUM(D10:D24)</f>
        <v>857</v>
      </c>
      <c r="E8" s="30">
        <f>SUM(E10:E24)</f>
        <v>66</v>
      </c>
      <c r="F8" s="30">
        <f>SUM(F10:F24)</f>
        <v>2961</v>
      </c>
      <c r="G8" s="30">
        <f>SUM(G10:G23)</f>
        <v>0</v>
      </c>
      <c r="H8" s="49">
        <f aca="true" t="shared" si="0" ref="H8:H71">I8+J8</f>
        <v>5465.34</v>
      </c>
      <c r="I8" s="49">
        <v>2149.02</v>
      </c>
      <c r="J8" s="31">
        <f aca="true" t="shared" si="1" ref="J8:J71">F8*1.4*0.8</f>
        <v>3316.3199999999997</v>
      </c>
      <c r="K8" s="24"/>
      <c r="L8" s="50"/>
      <c r="O8" s="50"/>
    </row>
    <row r="9" spans="1:15" ht="24.75" customHeight="1">
      <c r="A9" s="12" t="s">
        <v>14</v>
      </c>
      <c r="B9" s="13" t="s">
        <v>15</v>
      </c>
      <c r="C9" s="30">
        <f>SUM(C10:C15)</f>
        <v>414</v>
      </c>
      <c r="D9" s="30">
        <f>SUM(D10:D15)</f>
        <v>148</v>
      </c>
      <c r="E9" s="30">
        <f>SUM(E10:E15)</f>
        <v>0</v>
      </c>
      <c r="F9" s="30">
        <f>SUM(F10:F15)</f>
        <v>266</v>
      </c>
      <c r="G9" s="30"/>
      <c r="H9" s="49">
        <f t="shared" si="0"/>
        <v>530.95</v>
      </c>
      <c r="I9" s="49">
        <v>233.03</v>
      </c>
      <c r="J9" s="31">
        <f t="shared" si="1"/>
        <v>297.92</v>
      </c>
      <c r="K9" s="25"/>
      <c r="L9" s="50"/>
      <c r="O9" s="50"/>
    </row>
    <row r="10" spans="1:15" ht="24.75" customHeight="1">
      <c r="A10" s="12"/>
      <c r="B10" s="14" t="s">
        <v>16</v>
      </c>
      <c r="C10" s="37">
        <v>2</v>
      </c>
      <c r="D10" s="37">
        <v>0</v>
      </c>
      <c r="E10" s="30"/>
      <c r="F10" s="38">
        <v>2</v>
      </c>
      <c r="G10" s="30"/>
      <c r="H10" s="49">
        <f t="shared" si="0"/>
        <v>3.3699999999999997</v>
      </c>
      <c r="I10" s="49">
        <v>1.13</v>
      </c>
      <c r="J10" s="31">
        <f t="shared" si="1"/>
        <v>2.2399999999999998</v>
      </c>
      <c r="K10" s="25" t="s">
        <v>183</v>
      </c>
      <c r="L10" s="50"/>
      <c r="O10" s="50"/>
    </row>
    <row r="11" spans="1:15" ht="24.75" customHeight="1">
      <c r="A11" s="12"/>
      <c r="B11" s="14" t="s">
        <v>16</v>
      </c>
      <c r="C11" s="37">
        <v>2</v>
      </c>
      <c r="D11" s="37">
        <v>1</v>
      </c>
      <c r="E11" s="30"/>
      <c r="F11" s="37">
        <v>1</v>
      </c>
      <c r="G11" s="30"/>
      <c r="H11" s="49">
        <f t="shared" si="0"/>
        <v>2.25</v>
      </c>
      <c r="I11" s="49">
        <v>1.13</v>
      </c>
      <c r="J11" s="32">
        <f t="shared" si="1"/>
        <v>1.1199999999999999</v>
      </c>
      <c r="K11" s="25" t="s">
        <v>18</v>
      </c>
      <c r="L11" s="50"/>
      <c r="O11" s="50"/>
    </row>
    <row r="12" spans="1:15" ht="24.75" customHeight="1">
      <c r="A12" s="12"/>
      <c r="B12" s="14" t="s">
        <v>16</v>
      </c>
      <c r="C12" s="37">
        <v>15</v>
      </c>
      <c r="D12" s="37">
        <v>0</v>
      </c>
      <c r="E12" s="30"/>
      <c r="F12" s="37">
        <v>15</v>
      </c>
      <c r="G12" s="30"/>
      <c r="H12" s="49">
        <f t="shared" si="0"/>
        <v>25.240000000000002</v>
      </c>
      <c r="I12" s="49">
        <v>8.44</v>
      </c>
      <c r="J12" s="32">
        <f t="shared" si="1"/>
        <v>16.8</v>
      </c>
      <c r="K12" s="25" t="s">
        <v>17</v>
      </c>
      <c r="L12" s="50"/>
      <c r="O12" s="50"/>
    </row>
    <row r="13" spans="1:15" ht="24.75" customHeight="1">
      <c r="A13" s="12"/>
      <c r="B13" s="14" t="s">
        <v>16</v>
      </c>
      <c r="C13" s="37">
        <v>150</v>
      </c>
      <c r="D13" s="37">
        <v>55</v>
      </c>
      <c r="E13" s="30"/>
      <c r="F13" s="37">
        <v>95</v>
      </c>
      <c r="G13" s="30"/>
      <c r="H13" s="49">
        <f t="shared" si="0"/>
        <v>190.83</v>
      </c>
      <c r="I13" s="49">
        <v>84.43</v>
      </c>
      <c r="J13" s="32">
        <f t="shared" si="1"/>
        <v>106.4</v>
      </c>
      <c r="K13" s="25" t="s">
        <v>21</v>
      </c>
      <c r="L13" s="50"/>
      <c r="O13" s="50"/>
    </row>
    <row r="14" spans="1:15" ht="24.75" customHeight="1">
      <c r="A14" s="12"/>
      <c r="B14" s="14" t="s">
        <v>16</v>
      </c>
      <c r="C14" s="37">
        <v>196</v>
      </c>
      <c r="D14" s="37">
        <v>84</v>
      </c>
      <c r="E14" s="30"/>
      <c r="F14" s="37">
        <v>112</v>
      </c>
      <c r="G14" s="30"/>
      <c r="H14" s="49">
        <f t="shared" si="0"/>
        <v>235.76</v>
      </c>
      <c r="I14" s="49">
        <v>110.32</v>
      </c>
      <c r="J14" s="32">
        <f t="shared" si="1"/>
        <v>125.44</v>
      </c>
      <c r="K14" s="25" t="s">
        <v>19</v>
      </c>
      <c r="L14" s="50"/>
      <c r="O14" s="50"/>
    </row>
    <row r="15" spans="1:15" ht="24.75" customHeight="1">
      <c r="A15" s="12"/>
      <c r="B15" s="14" t="s">
        <v>16</v>
      </c>
      <c r="C15" s="40">
        <v>49</v>
      </c>
      <c r="D15" s="40">
        <v>8</v>
      </c>
      <c r="E15" s="30"/>
      <c r="F15" s="40">
        <v>41</v>
      </c>
      <c r="G15" s="30"/>
      <c r="H15" s="49">
        <f t="shared" si="0"/>
        <v>73.5</v>
      </c>
      <c r="I15" s="49">
        <v>27.58</v>
      </c>
      <c r="J15" s="32">
        <f t="shared" si="1"/>
        <v>45.92</v>
      </c>
      <c r="K15" s="25" t="s">
        <v>20</v>
      </c>
      <c r="L15" s="50"/>
      <c r="O15" s="50"/>
    </row>
    <row r="16" spans="1:15" ht="24.75" customHeight="1">
      <c r="A16" s="15" t="s">
        <v>22</v>
      </c>
      <c r="B16" s="14" t="s">
        <v>23</v>
      </c>
      <c r="C16" s="37">
        <v>1268</v>
      </c>
      <c r="D16" s="37">
        <v>68</v>
      </c>
      <c r="E16" s="46"/>
      <c r="F16" s="37">
        <v>1200</v>
      </c>
      <c r="G16" s="30"/>
      <c r="H16" s="49">
        <f t="shared" si="0"/>
        <v>2057.71</v>
      </c>
      <c r="I16" s="49">
        <v>713.71</v>
      </c>
      <c r="J16" s="32">
        <f t="shared" si="1"/>
        <v>1344</v>
      </c>
      <c r="K16" s="25"/>
      <c r="L16" s="50"/>
      <c r="O16" s="50"/>
    </row>
    <row r="17" spans="1:15" ht="24.75" customHeight="1">
      <c r="A17" s="15" t="s">
        <v>24</v>
      </c>
      <c r="B17" s="14" t="s">
        <v>25</v>
      </c>
      <c r="C17" s="37">
        <v>31</v>
      </c>
      <c r="D17" s="37">
        <f>15+E17</f>
        <v>19</v>
      </c>
      <c r="E17" s="37">
        <v>4</v>
      </c>
      <c r="F17" s="37">
        <v>12</v>
      </c>
      <c r="G17" s="30"/>
      <c r="H17" s="49">
        <f t="shared" si="0"/>
        <v>30.889999999999997</v>
      </c>
      <c r="I17" s="49">
        <v>17.45</v>
      </c>
      <c r="J17" s="32">
        <f t="shared" si="1"/>
        <v>13.439999999999998</v>
      </c>
      <c r="K17" s="25"/>
      <c r="L17" s="50"/>
      <c r="O17" s="50"/>
    </row>
    <row r="18" spans="1:15" ht="24.75" customHeight="1">
      <c r="A18" s="15" t="s">
        <v>26</v>
      </c>
      <c r="B18" s="16" t="s">
        <v>27</v>
      </c>
      <c r="C18" s="37">
        <v>72</v>
      </c>
      <c r="D18" s="37">
        <v>10</v>
      </c>
      <c r="E18" s="37">
        <v>9</v>
      </c>
      <c r="F18" s="37">
        <v>62</v>
      </c>
      <c r="G18" s="30"/>
      <c r="H18" s="49">
        <f t="shared" si="0"/>
        <v>109.97</v>
      </c>
      <c r="I18" s="49">
        <v>40.53</v>
      </c>
      <c r="J18" s="32">
        <f t="shared" si="1"/>
        <v>69.44</v>
      </c>
      <c r="K18" s="25"/>
      <c r="L18" s="50"/>
      <c r="O18" s="50"/>
    </row>
    <row r="19" spans="1:15" ht="24.75" customHeight="1">
      <c r="A19" s="15" t="s">
        <v>28</v>
      </c>
      <c r="B19" s="16" t="s">
        <v>29</v>
      </c>
      <c r="C19" s="37">
        <v>170</v>
      </c>
      <c r="D19" s="37">
        <f>31+33</f>
        <v>64</v>
      </c>
      <c r="E19" s="37">
        <v>33</v>
      </c>
      <c r="F19" s="37">
        <v>106</v>
      </c>
      <c r="G19" s="30"/>
      <c r="H19" s="49">
        <f t="shared" si="0"/>
        <v>214.40999999999997</v>
      </c>
      <c r="I19" s="49">
        <v>95.69</v>
      </c>
      <c r="J19" s="32">
        <f t="shared" si="1"/>
        <v>118.71999999999998</v>
      </c>
      <c r="K19" s="25"/>
      <c r="L19" s="50"/>
      <c r="O19" s="50"/>
    </row>
    <row r="20" spans="1:15" ht="24.75" customHeight="1">
      <c r="A20" s="15" t="s">
        <v>30</v>
      </c>
      <c r="B20" s="16" t="s">
        <v>31</v>
      </c>
      <c r="C20" s="37">
        <v>516</v>
      </c>
      <c r="D20" s="37">
        <v>0</v>
      </c>
      <c r="E20" s="46"/>
      <c r="F20" s="37">
        <v>516</v>
      </c>
      <c r="G20" s="30"/>
      <c r="H20" s="49">
        <f t="shared" si="0"/>
        <v>868.3599999999999</v>
      </c>
      <c r="I20" s="49">
        <v>290.44</v>
      </c>
      <c r="J20" s="32">
        <f t="shared" si="1"/>
        <v>577.92</v>
      </c>
      <c r="K20" s="25"/>
      <c r="L20" s="50"/>
      <c r="O20" s="50"/>
    </row>
    <row r="21" spans="1:15" ht="24.75" customHeight="1">
      <c r="A21" s="15" t="s">
        <v>32</v>
      </c>
      <c r="B21" s="16" t="s">
        <v>33</v>
      </c>
      <c r="C21" s="37">
        <v>326</v>
      </c>
      <c r="D21" s="37">
        <v>165</v>
      </c>
      <c r="E21" s="46"/>
      <c r="F21" s="37">
        <v>161</v>
      </c>
      <c r="G21" s="30"/>
      <c r="H21" s="49">
        <f t="shared" si="0"/>
        <v>363.81</v>
      </c>
      <c r="I21" s="49">
        <v>183.49</v>
      </c>
      <c r="J21" s="32">
        <f t="shared" si="1"/>
        <v>180.32</v>
      </c>
      <c r="K21" s="25"/>
      <c r="L21" s="50"/>
      <c r="O21" s="50"/>
    </row>
    <row r="22" spans="1:15" ht="24.75" customHeight="1">
      <c r="A22" s="15" t="s">
        <v>34</v>
      </c>
      <c r="B22" s="16" t="s">
        <v>35</v>
      </c>
      <c r="C22" s="37">
        <v>198</v>
      </c>
      <c r="D22" s="37">
        <v>57</v>
      </c>
      <c r="E22" s="46"/>
      <c r="F22" s="37">
        <v>141</v>
      </c>
      <c r="G22" s="30"/>
      <c r="H22" s="49">
        <f t="shared" si="0"/>
        <v>269.37</v>
      </c>
      <c r="I22" s="49">
        <v>111.45</v>
      </c>
      <c r="J22" s="32">
        <f t="shared" si="1"/>
        <v>157.92</v>
      </c>
      <c r="K22" s="25" t="s">
        <v>36</v>
      </c>
      <c r="L22" s="50"/>
      <c r="O22" s="50"/>
    </row>
    <row r="23" spans="1:15" ht="24.75" customHeight="1">
      <c r="A23" s="15" t="s">
        <v>37</v>
      </c>
      <c r="B23" s="16" t="s">
        <v>38</v>
      </c>
      <c r="C23" s="37">
        <v>654</v>
      </c>
      <c r="D23" s="37">
        <f>283+E23</f>
        <v>303</v>
      </c>
      <c r="E23" s="46">
        <v>20</v>
      </c>
      <c r="F23" s="37">
        <v>351</v>
      </c>
      <c r="G23" s="30"/>
      <c r="H23" s="49">
        <f t="shared" si="0"/>
        <v>761.23</v>
      </c>
      <c r="I23" s="49">
        <v>368.11</v>
      </c>
      <c r="J23" s="32">
        <f t="shared" si="1"/>
        <v>393.12</v>
      </c>
      <c r="K23" s="25"/>
      <c r="L23" s="50"/>
      <c r="O23" s="50"/>
    </row>
    <row r="24" spans="1:15" s="48" customFormat="1" ht="24.75" customHeight="1">
      <c r="A24" s="15" t="s">
        <v>197</v>
      </c>
      <c r="B24" s="18" t="s">
        <v>198</v>
      </c>
      <c r="C24" s="37">
        <v>169</v>
      </c>
      <c r="D24" s="37">
        <v>23</v>
      </c>
      <c r="E24" s="37"/>
      <c r="F24" s="37">
        <v>146</v>
      </c>
      <c r="H24" s="49">
        <f t="shared" si="0"/>
        <v>258.64</v>
      </c>
      <c r="I24" s="49">
        <v>95.12</v>
      </c>
      <c r="J24" s="32">
        <f t="shared" si="1"/>
        <v>163.51999999999998</v>
      </c>
      <c r="L24" s="52"/>
      <c r="O24" s="50"/>
    </row>
    <row r="25" spans="1:15" ht="24.75" customHeight="1">
      <c r="A25" s="12" t="s">
        <v>39</v>
      </c>
      <c r="B25" s="17" t="s">
        <v>40</v>
      </c>
      <c r="C25" s="30">
        <f>SUM(C27:C39)</f>
        <v>1619</v>
      </c>
      <c r="D25" s="30">
        <f>SUM(D27:D39)</f>
        <v>800</v>
      </c>
      <c r="E25" s="30">
        <f>SUM(E27:E39)</f>
        <v>355</v>
      </c>
      <c r="F25" s="30">
        <f>SUM(F27:F39)</f>
        <v>819</v>
      </c>
      <c r="G25" s="30"/>
      <c r="H25" s="49">
        <f t="shared" si="0"/>
        <v>1828.56</v>
      </c>
      <c r="I25" s="49">
        <v>911.28</v>
      </c>
      <c r="J25" s="32">
        <f t="shared" si="1"/>
        <v>917.28</v>
      </c>
      <c r="K25" s="25"/>
      <c r="L25" s="50"/>
      <c r="O25" s="50"/>
    </row>
    <row r="26" spans="1:15" ht="24.75" customHeight="1">
      <c r="A26" s="15" t="s">
        <v>41</v>
      </c>
      <c r="B26" s="18" t="s">
        <v>42</v>
      </c>
      <c r="C26" s="30">
        <f>SUM(C27:C30)</f>
        <v>348</v>
      </c>
      <c r="D26" s="30">
        <f>SUM(D27:D30)</f>
        <v>169</v>
      </c>
      <c r="E26" s="30">
        <f>SUM(E27:E30)</f>
        <v>16</v>
      </c>
      <c r="F26" s="30">
        <f>SUM(F27:F30)</f>
        <v>179</v>
      </c>
      <c r="G26" s="30"/>
      <c r="H26" s="49">
        <f t="shared" si="0"/>
        <v>396.36</v>
      </c>
      <c r="I26" s="49">
        <v>195.88</v>
      </c>
      <c r="J26" s="32">
        <f t="shared" si="1"/>
        <v>200.48000000000002</v>
      </c>
      <c r="K26" s="25"/>
      <c r="L26" s="50"/>
      <c r="O26" s="50"/>
    </row>
    <row r="27" spans="1:15" ht="24.75" customHeight="1">
      <c r="A27" s="15"/>
      <c r="B27" s="16" t="s">
        <v>43</v>
      </c>
      <c r="C27" s="39">
        <v>38</v>
      </c>
      <c r="D27" s="39">
        <v>16</v>
      </c>
      <c r="E27" s="30"/>
      <c r="F27" s="39">
        <v>22</v>
      </c>
      <c r="G27" s="30"/>
      <c r="H27" s="49">
        <f t="shared" si="0"/>
        <v>46.03</v>
      </c>
      <c r="I27" s="49">
        <v>21.39</v>
      </c>
      <c r="J27" s="32">
        <f t="shared" si="1"/>
        <v>24.64</v>
      </c>
      <c r="K27" s="25" t="s">
        <v>45</v>
      </c>
      <c r="L27" s="50"/>
      <c r="O27" s="50"/>
    </row>
    <row r="28" spans="1:15" ht="24.75" customHeight="1">
      <c r="A28" s="15"/>
      <c r="B28" s="16" t="s">
        <v>43</v>
      </c>
      <c r="C28" s="39">
        <v>2</v>
      </c>
      <c r="D28" s="39">
        <v>2</v>
      </c>
      <c r="E28" s="30"/>
      <c r="F28" s="39">
        <v>0</v>
      </c>
      <c r="G28" s="30"/>
      <c r="H28" s="49">
        <f t="shared" si="0"/>
        <v>1.13</v>
      </c>
      <c r="I28" s="49">
        <v>1.13</v>
      </c>
      <c r="J28" s="32">
        <f t="shared" si="1"/>
        <v>0</v>
      </c>
      <c r="K28" s="25" t="s">
        <v>184</v>
      </c>
      <c r="L28" s="50"/>
      <c r="O28" s="50"/>
    </row>
    <row r="29" spans="1:15" ht="24.75" customHeight="1">
      <c r="A29" s="15"/>
      <c r="B29" s="16" t="s">
        <v>43</v>
      </c>
      <c r="C29" s="39">
        <v>186</v>
      </c>
      <c r="D29" s="39">
        <v>135</v>
      </c>
      <c r="E29" s="30"/>
      <c r="F29" s="39">
        <v>51</v>
      </c>
      <c r="G29" s="30"/>
      <c r="H29" s="49">
        <f t="shared" si="0"/>
        <v>161.81</v>
      </c>
      <c r="I29" s="49">
        <v>104.69</v>
      </c>
      <c r="J29" s="32">
        <f t="shared" si="1"/>
        <v>57.12</v>
      </c>
      <c r="K29" s="25" t="s">
        <v>46</v>
      </c>
      <c r="L29" s="50"/>
      <c r="O29" s="50"/>
    </row>
    <row r="30" spans="1:15" ht="24.75" customHeight="1">
      <c r="A30" s="15"/>
      <c r="B30" s="18" t="s">
        <v>43</v>
      </c>
      <c r="C30" s="39">
        <v>122</v>
      </c>
      <c r="D30" s="39">
        <v>16</v>
      </c>
      <c r="E30" s="39">
        <v>16</v>
      </c>
      <c r="F30" s="39">
        <v>106</v>
      </c>
      <c r="G30" s="30"/>
      <c r="H30" s="49">
        <f t="shared" si="0"/>
        <v>187.39</v>
      </c>
      <c r="I30" s="49">
        <v>68.67</v>
      </c>
      <c r="J30" s="32">
        <f t="shared" si="1"/>
        <v>118.71999999999998</v>
      </c>
      <c r="K30" s="25" t="s">
        <v>44</v>
      </c>
      <c r="L30" s="50"/>
      <c r="O30" s="50"/>
    </row>
    <row r="31" spans="1:15" ht="24.75" customHeight="1">
      <c r="A31" s="15" t="s">
        <v>47</v>
      </c>
      <c r="B31" s="16" t="s">
        <v>48</v>
      </c>
      <c r="C31" s="39">
        <v>239</v>
      </c>
      <c r="D31" s="39">
        <f>72+E31</f>
        <v>80</v>
      </c>
      <c r="E31" s="39">
        <v>8</v>
      </c>
      <c r="F31" s="39">
        <v>159</v>
      </c>
      <c r="G31" s="30"/>
      <c r="H31" s="49">
        <f t="shared" si="0"/>
        <v>312.6</v>
      </c>
      <c r="I31" s="49">
        <v>134.52</v>
      </c>
      <c r="J31" s="32">
        <f t="shared" si="1"/>
        <v>178.08</v>
      </c>
      <c r="K31" s="25"/>
      <c r="L31" s="50"/>
      <c r="O31" s="50"/>
    </row>
    <row r="32" spans="1:15" ht="24.75" customHeight="1">
      <c r="A32" s="15" t="s">
        <v>49</v>
      </c>
      <c r="B32" s="16" t="s">
        <v>50</v>
      </c>
      <c r="C32" s="39">
        <v>101</v>
      </c>
      <c r="D32" s="39">
        <v>27</v>
      </c>
      <c r="E32" s="39">
        <v>1</v>
      </c>
      <c r="F32" s="39">
        <v>74</v>
      </c>
      <c r="G32" s="30"/>
      <c r="H32" s="49">
        <f t="shared" si="0"/>
        <v>139.73</v>
      </c>
      <c r="I32" s="49">
        <v>56.85</v>
      </c>
      <c r="J32" s="32">
        <f t="shared" si="1"/>
        <v>82.88</v>
      </c>
      <c r="K32" s="25" t="s">
        <v>36</v>
      </c>
      <c r="L32" s="50"/>
      <c r="O32" s="50"/>
    </row>
    <row r="33" spans="1:15" ht="24.75" customHeight="1">
      <c r="A33" s="15" t="s">
        <v>51</v>
      </c>
      <c r="B33" s="16" t="s">
        <v>52</v>
      </c>
      <c r="C33" s="39">
        <v>175</v>
      </c>
      <c r="D33" s="39">
        <f>37+23</f>
        <v>60</v>
      </c>
      <c r="E33" s="39">
        <v>23</v>
      </c>
      <c r="F33" s="39">
        <v>115</v>
      </c>
      <c r="G33" s="30"/>
      <c r="H33" s="49">
        <f t="shared" si="0"/>
        <v>227.3</v>
      </c>
      <c r="I33" s="49">
        <v>98.5</v>
      </c>
      <c r="J33" s="32">
        <f t="shared" si="1"/>
        <v>128.8</v>
      </c>
      <c r="K33" s="25"/>
      <c r="L33" s="50"/>
      <c r="O33" s="50"/>
    </row>
    <row r="34" spans="1:15" ht="24.75" customHeight="1">
      <c r="A34" s="15" t="s">
        <v>53</v>
      </c>
      <c r="B34" s="16" t="s">
        <v>54</v>
      </c>
      <c r="C34" s="39">
        <v>29</v>
      </c>
      <c r="D34" s="39">
        <v>6</v>
      </c>
      <c r="E34" s="39"/>
      <c r="F34" s="39">
        <v>23</v>
      </c>
      <c r="G34" s="30"/>
      <c r="H34" s="49">
        <f t="shared" si="0"/>
        <v>42.08</v>
      </c>
      <c r="I34" s="49">
        <v>16.32</v>
      </c>
      <c r="J34" s="32">
        <f t="shared" si="1"/>
        <v>25.759999999999998</v>
      </c>
      <c r="K34" s="25"/>
      <c r="L34" s="50"/>
      <c r="O34" s="50"/>
    </row>
    <row r="35" spans="1:15" ht="24.75" customHeight="1">
      <c r="A35" s="15" t="s">
        <v>55</v>
      </c>
      <c r="B35" s="16" t="s">
        <v>56</v>
      </c>
      <c r="C35" s="39">
        <v>13</v>
      </c>
      <c r="D35" s="39">
        <v>6</v>
      </c>
      <c r="E35" s="39">
        <v>6</v>
      </c>
      <c r="F35" s="39">
        <v>7</v>
      </c>
      <c r="G35" s="30"/>
      <c r="H35" s="49">
        <f t="shared" si="0"/>
        <v>15.16</v>
      </c>
      <c r="I35" s="49">
        <v>7.32</v>
      </c>
      <c r="J35" s="32">
        <f t="shared" si="1"/>
        <v>7.84</v>
      </c>
      <c r="K35" s="25" t="s">
        <v>36</v>
      </c>
      <c r="L35" s="50"/>
      <c r="O35" s="50"/>
    </row>
    <row r="36" spans="1:15" ht="24.75" customHeight="1">
      <c r="A36" s="15" t="s">
        <v>57</v>
      </c>
      <c r="B36" s="16" t="s">
        <v>58</v>
      </c>
      <c r="C36" s="39">
        <v>164</v>
      </c>
      <c r="D36" s="39">
        <v>16</v>
      </c>
      <c r="E36" s="39">
        <v>5</v>
      </c>
      <c r="F36" s="39">
        <v>148</v>
      </c>
      <c r="G36" s="30"/>
      <c r="H36" s="49">
        <f t="shared" si="0"/>
        <v>258.07</v>
      </c>
      <c r="I36" s="49">
        <v>92.31</v>
      </c>
      <c r="J36" s="32">
        <f t="shared" si="1"/>
        <v>165.76</v>
      </c>
      <c r="K36" s="25" t="s">
        <v>36</v>
      </c>
      <c r="L36" s="50"/>
      <c r="O36" s="50"/>
    </row>
    <row r="37" spans="1:15" ht="24.75" customHeight="1">
      <c r="A37" s="15" t="s">
        <v>59</v>
      </c>
      <c r="B37" s="16" t="s">
        <v>60</v>
      </c>
      <c r="C37" s="39">
        <v>157</v>
      </c>
      <c r="D37" s="39">
        <f>78+45</f>
        <v>123</v>
      </c>
      <c r="E37" s="39">
        <v>45</v>
      </c>
      <c r="F37" s="39">
        <v>34</v>
      </c>
      <c r="G37" s="30"/>
      <c r="H37" s="49">
        <f t="shared" si="0"/>
        <v>126.45</v>
      </c>
      <c r="I37" s="49">
        <v>88.37</v>
      </c>
      <c r="J37" s="32">
        <f t="shared" si="1"/>
        <v>38.08</v>
      </c>
      <c r="K37" s="25"/>
      <c r="L37" s="50"/>
      <c r="O37" s="50"/>
    </row>
    <row r="38" spans="1:15" ht="24.75" customHeight="1">
      <c r="A38" s="15" t="s">
        <v>61</v>
      </c>
      <c r="B38" s="16" t="s">
        <v>62</v>
      </c>
      <c r="C38" s="39">
        <v>363</v>
      </c>
      <c r="D38" s="39">
        <f>53+242</f>
        <v>295</v>
      </c>
      <c r="E38" s="39">
        <v>242</v>
      </c>
      <c r="F38" s="39">
        <v>68</v>
      </c>
      <c r="G38" s="30"/>
      <c r="H38" s="49">
        <f t="shared" si="0"/>
        <v>280.48</v>
      </c>
      <c r="I38" s="49">
        <v>204.32</v>
      </c>
      <c r="J38" s="32">
        <f t="shared" si="1"/>
        <v>76.16</v>
      </c>
      <c r="K38" s="25" t="s">
        <v>36</v>
      </c>
      <c r="L38" s="50"/>
      <c r="O38" s="50"/>
    </row>
    <row r="39" spans="1:15" ht="45" customHeight="1">
      <c r="A39" s="15" t="s">
        <v>63</v>
      </c>
      <c r="B39" s="16" t="s">
        <v>64</v>
      </c>
      <c r="C39" s="39">
        <v>30</v>
      </c>
      <c r="D39" s="39">
        <v>18</v>
      </c>
      <c r="E39" s="39">
        <v>9</v>
      </c>
      <c r="F39" s="39">
        <v>12</v>
      </c>
      <c r="G39" s="30"/>
      <c r="H39" s="49">
        <f t="shared" si="0"/>
        <v>30.33</v>
      </c>
      <c r="I39" s="49">
        <v>16.89</v>
      </c>
      <c r="J39" s="32">
        <f t="shared" si="1"/>
        <v>13.439999999999998</v>
      </c>
      <c r="K39" s="25" t="s">
        <v>199</v>
      </c>
      <c r="L39" s="50"/>
      <c r="O39" s="50"/>
    </row>
    <row r="40" spans="1:15" ht="24.75" customHeight="1">
      <c r="A40" s="12" t="s">
        <v>65</v>
      </c>
      <c r="B40" s="19" t="s">
        <v>66</v>
      </c>
      <c r="C40" s="30">
        <f>SUM(C42:C49)</f>
        <v>455</v>
      </c>
      <c r="D40" s="30">
        <f>SUM(D42:D49)</f>
        <v>143</v>
      </c>
      <c r="E40" s="30">
        <f>SUM(E42:E49)</f>
        <v>14</v>
      </c>
      <c r="F40" s="30">
        <f>SUM(F42:F49)</f>
        <v>312</v>
      </c>
      <c r="G40" s="30"/>
      <c r="H40" s="49">
        <f t="shared" si="0"/>
        <v>605.54</v>
      </c>
      <c r="I40" s="49">
        <v>256.1</v>
      </c>
      <c r="J40" s="31">
        <f t="shared" si="1"/>
        <v>349.44</v>
      </c>
      <c r="K40" s="25"/>
      <c r="L40" s="50"/>
      <c r="O40" s="50"/>
    </row>
    <row r="41" spans="1:15" ht="24.75" customHeight="1">
      <c r="A41" s="15" t="s">
        <v>67</v>
      </c>
      <c r="B41" s="20" t="s">
        <v>68</v>
      </c>
      <c r="C41" s="30">
        <f>SUM(C42:C44)</f>
        <v>81</v>
      </c>
      <c r="D41" s="30">
        <f>SUM(D42:D44)</f>
        <v>32</v>
      </c>
      <c r="E41" s="30">
        <f>SUM(E42:E44)</f>
        <v>2</v>
      </c>
      <c r="F41" s="30">
        <f>SUM(F42:F44)</f>
        <v>49</v>
      </c>
      <c r="G41" s="30"/>
      <c r="H41" s="49">
        <f t="shared" si="0"/>
        <v>100.47</v>
      </c>
      <c r="I41" s="49">
        <v>45.59</v>
      </c>
      <c r="J41" s="31">
        <f t="shared" si="1"/>
        <v>54.879999999999995</v>
      </c>
      <c r="K41" s="25"/>
      <c r="L41" s="50"/>
      <c r="O41" s="50"/>
    </row>
    <row r="42" spans="1:15" ht="24.75" customHeight="1">
      <c r="A42" s="15"/>
      <c r="B42" s="20" t="s">
        <v>69</v>
      </c>
      <c r="C42" s="39">
        <v>15</v>
      </c>
      <c r="D42" s="39">
        <v>9</v>
      </c>
      <c r="E42" s="39"/>
      <c r="F42" s="39">
        <v>6</v>
      </c>
      <c r="G42" s="33"/>
      <c r="H42" s="49">
        <f t="shared" si="0"/>
        <v>15.159999999999998</v>
      </c>
      <c r="I42" s="49">
        <v>8.44</v>
      </c>
      <c r="J42" s="32">
        <f t="shared" si="1"/>
        <v>6.719999999999999</v>
      </c>
      <c r="K42" s="25" t="s">
        <v>70</v>
      </c>
      <c r="L42" s="50"/>
      <c r="O42" s="50"/>
    </row>
    <row r="43" spans="1:15" ht="24.75" customHeight="1">
      <c r="A43" s="15"/>
      <c r="B43" s="20" t="s">
        <v>69</v>
      </c>
      <c r="C43" s="39">
        <v>10</v>
      </c>
      <c r="D43" s="39"/>
      <c r="E43" s="39"/>
      <c r="F43" s="39">
        <v>10</v>
      </c>
      <c r="G43" s="33"/>
      <c r="H43" s="49">
        <f t="shared" si="0"/>
        <v>16.830000000000002</v>
      </c>
      <c r="I43" s="49">
        <v>5.63</v>
      </c>
      <c r="J43" s="32">
        <f t="shared" si="1"/>
        <v>11.200000000000001</v>
      </c>
      <c r="K43" s="25" t="s">
        <v>72</v>
      </c>
      <c r="L43" s="50"/>
      <c r="O43" s="50"/>
    </row>
    <row r="44" spans="1:15" ht="24.75" customHeight="1">
      <c r="A44" s="15"/>
      <c r="B44" s="20" t="s">
        <v>69</v>
      </c>
      <c r="C44" s="39">
        <v>56</v>
      </c>
      <c r="D44" s="30">
        <v>23</v>
      </c>
      <c r="E44" s="39">
        <v>2</v>
      </c>
      <c r="F44" s="39">
        <v>33</v>
      </c>
      <c r="G44" s="33"/>
      <c r="H44" s="49">
        <f t="shared" si="0"/>
        <v>68.48</v>
      </c>
      <c r="I44" s="49">
        <v>31.52</v>
      </c>
      <c r="J44" s="32">
        <f t="shared" si="1"/>
        <v>36.96</v>
      </c>
      <c r="K44" s="25" t="s">
        <v>71</v>
      </c>
      <c r="L44" s="50"/>
      <c r="O44" s="50"/>
    </row>
    <row r="45" spans="1:15" ht="24.75" customHeight="1">
      <c r="A45" s="15" t="s">
        <v>73</v>
      </c>
      <c r="B45" s="20" t="s">
        <v>74</v>
      </c>
      <c r="C45" s="39">
        <v>113</v>
      </c>
      <c r="D45" s="39">
        <v>28</v>
      </c>
      <c r="E45" s="39">
        <v>12</v>
      </c>
      <c r="F45" s="39">
        <v>85</v>
      </c>
      <c r="G45" s="33"/>
      <c r="H45" s="49">
        <f t="shared" si="0"/>
        <v>158.79999999999998</v>
      </c>
      <c r="I45" s="49">
        <v>63.6</v>
      </c>
      <c r="J45" s="32">
        <f t="shared" si="1"/>
        <v>95.19999999999999</v>
      </c>
      <c r="K45" s="25"/>
      <c r="L45" s="50"/>
      <c r="O45" s="50"/>
    </row>
    <row r="46" spans="1:15" ht="24.75" customHeight="1">
      <c r="A46" s="15" t="s">
        <v>75</v>
      </c>
      <c r="B46" s="20" t="s">
        <v>76</v>
      </c>
      <c r="C46" s="39">
        <v>194</v>
      </c>
      <c r="D46" s="39">
        <v>57</v>
      </c>
      <c r="E46" s="39"/>
      <c r="F46" s="39">
        <v>137</v>
      </c>
      <c r="G46" s="33"/>
      <c r="H46" s="49">
        <f t="shared" si="0"/>
        <v>262.64</v>
      </c>
      <c r="I46" s="49">
        <v>109.2</v>
      </c>
      <c r="J46" s="32">
        <f t="shared" si="1"/>
        <v>153.44</v>
      </c>
      <c r="K46" s="25"/>
      <c r="L46" s="50"/>
      <c r="O46" s="50"/>
    </row>
    <row r="47" spans="1:15" ht="24.75" customHeight="1">
      <c r="A47" s="15" t="s">
        <v>77</v>
      </c>
      <c r="B47" s="20" t="s">
        <v>78</v>
      </c>
      <c r="C47" s="39">
        <v>16</v>
      </c>
      <c r="D47" s="39">
        <v>12</v>
      </c>
      <c r="E47" s="39"/>
      <c r="F47" s="39">
        <v>4</v>
      </c>
      <c r="G47" s="33"/>
      <c r="H47" s="49">
        <f t="shared" si="0"/>
        <v>13.489999999999998</v>
      </c>
      <c r="I47" s="49">
        <v>9.01</v>
      </c>
      <c r="J47" s="32">
        <f t="shared" si="1"/>
        <v>4.4799999999999995</v>
      </c>
      <c r="K47" s="25"/>
      <c r="L47" s="50"/>
      <c r="O47" s="50"/>
    </row>
    <row r="48" spans="1:15" ht="24.75" customHeight="1">
      <c r="A48" s="15" t="s">
        <v>79</v>
      </c>
      <c r="B48" s="20" t="s">
        <v>80</v>
      </c>
      <c r="C48" s="39">
        <v>25</v>
      </c>
      <c r="D48" s="39">
        <v>4</v>
      </c>
      <c r="E48" s="39"/>
      <c r="F48" s="39">
        <v>21</v>
      </c>
      <c r="G48" s="33"/>
      <c r="H48" s="49">
        <f t="shared" si="0"/>
        <v>37.59</v>
      </c>
      <c r="I48" s="49">
        <v>14.07</v>
      </c>
      <c r="J48" s="32">
        <f t="shared" si="1"/>
        <v>23.52</v>
      </c>
      <c r="K48" s="25"/>
      <c r="L48" s="50"/>
      <c r="O48" s="50"/>
    </row>
    <row r="49" spans="1:15" ht="24.75" customHeight="1">
      <c r="A49" s="15" t="s">
        <v>81</v>
      </c>
      <c r="B49" s="20" t="s">
        <v>82</v>
      </c>
      <c r="C49" s="40">
        <v>26</v>
      </c>
      <c r="D49" s="40">
        <v>10</v>
      </c>
      <c r="E49" s="40"/>
      <c r="F49" s="39">
        <v>16</v>
      </c>
      <c r="G49" s="33"/>
      <c r="H49" s="49">
        <f t="shared" si="0"/>
        <v>32.55</v>
      </c>
      <c r="I49" s="49">
        <v>14.63</v>
      </c>
      <c r="J49" s="32">
        <f t="shared" si="1"/>
        <v>17.919999999999998</v>
      </c>
      <c r="K49" s="25"/>
      <c r="L49" s="50"/>
      <c r="O49" s="50"/>
    </row>
    <row r="50" spans="1:15" ht="24.75" customHeight="1">
      <c r="A50" s="12" t="s">
        <v>83</v>
      </c>
      <c r="B50" s="17" t="s">
        <v>84</v>
      </c>
      <c r="C50" s="30">
        <f>SUM(C51:C55)</f>
        <v>307</v>
      </c>
      <c r="D50" s="30">
        <f>SUM(D51:D55)</f>
        <v>142</v>
      </c>
      <c r="E50" s="30">
        <f>SUM(E51:E55)</f>
        <v>78</v>
      </c>
      <c r="F50" s="30">
        <f>SUM(F51:F55)</f>
        <v>165</v>
      </c>
      <c r="G50" s="30"/>
      <c r="H50" s="49">
        <f t="shared" si="0"/>
        <v>357.6</v>
      </c>
      <c r="I50" s="49">
        <v>172.8</v>
      </c>
      <c r="J50" s="31">
        <f t="shared" si="1"/>
        <v>184.79999999999998</v>
      </c>
      <c r="K50" s="25"/>
      <c r="L50" s="50"/>
      <c r="O50" s="50"/>
    </row>
    <row r="51" spans="1:15" ht="24.75" customHeight="1">
      <c r="A51" s="15" t="s">
        <v>85</v>
      </c>
      <c r="B51" s="20" t="s">
        <v>86</v>
      </c>
      <c r="C51" s="41">
        <v>70</v>
      </c>
      <c r="D51" s="41">
        <v>6</v>
      </c>
      <c r="E51" s="41">
        <v>1</v>
      </c>
      <c r="F51" s="33">
        <v>64</v>
      </c>
      <c r="G51" s="33"/>
      <c r="H51" s="49">
        <f t="shared" si="0"/>
        <v>111.07999999999998</v>
      </c>
      <c r="I51" s="49">
        <v>39.4</v>
      </c>
      <c r="J51" s="32">
        <f t="shared" si="1"/>
        <v>71.67999999999999</v>
      </c>
      <c r="K51" s="25" t="s">
        <v>87</v>
      </c>
      <c r="L51" s="50"/>
      <c r="O51" s="50"/>
    </row>
    <row r="52" spans="1:15" ht="24.75" customHeight="1">
      <c r="A52" s="15" t="s">
        <v>88</v>
      </c>
      <c r="B52" s="20" t="s">
        <v>89</v>
      </c>
      <c r="C52" s="41">
        <v>182</v>
      </c>
      <c r="D52" s="41">
        <f>47+E52:E52</f>
        <v>110</v>
      </c>
      <c r="E52" s="41">
        <v>63</v>
      </c>
      <c r="F52" s="33">
        <v>72</v>
      </c>
      <c r="G52" s="33"/>
      <c r="H52" s="49">
        <f t="shared" si="0"/>
        <v>183.07999999999998</v>
      </c>
      <c r="I52" s="49">
        <v>102.44</v>
      </c>
      <c r="J52" s="32">
        <f t="shared" si="1"/>
        <v>80.64</v>
      </c>
      <c r="K52" s="25" t="s">
        <v>36</v>
      </c>
      <c r="L52" s="50"/>
      <c r="O52" s="50"/>
    </row>
    <row r="53" spans="1:15" ht="24.75" customHeight="1">
      <c r="A53" s="15" t="s">
        <v>90</v>
      </c>
      <c r="B53" s="20" t="s">
        <v>91</v>
      </c>
      <c r="C53" s="42">
        <v>24</v>
      </c>
      <c r="D53" s="42">
        <v>17</v>
      </c>
      <c r="E53" s="46">
        <v>7</v>
      </c>
      <c r="F53" s="42">
        <v>7</v>
      </c>
      <c r="G53" s="33"/>
      <c r="H53" s="49">
        <f t="shared" si="0"/>
        <v>21.35</v>
      </c>
      <c r="I53" s="49">
        <v>13.51</v>
      </c>
      <c r="J53" s="32">
        <f t="shared" si="1"/>
        <v>7.84</v>
      </c>
      <c r="K53" s="25" t="s">
        <v>36</v>
      </c>
      <c r="L53" s="50"/>
      <c r="O53" s="50"/>
    </row>
    <row r="54" spans="1:15" ht="24.75" customHeight="1">
      <c r="A54" s="15" t="s">
        <v>185</v>
      </c>
      <c r="B54" s="20" t="s">
        <v>186</v>
      </c>
      <c r="C54" s="39">
        <v>4</v>
      </c>
      <c r="D54" s="35"/>
      <c r="E54" s="35"/>
      <c r="F54" s="39">
        <v>4</v>
      </c>
      <c r="G54" s="46"/>
      <c r="H54" s="49">
        <f t="shared" si="0"/>
        <v>6.7299999999999995</v>
      </c>
      <c r="I54" s="49">
        <v>2.25</v>
      </c>
      <c r="J54" s="32">
        <f t="shared" si="1"/>
        <v>4.4799999999999995</v>
      </c>
      <c r="K54" s="25" t="s">
        <v>36</v>
      </c>
      <c r="L54" s="51"/>
      <c r="O54" s="50"/>
    </row>
    <row r="55" spans="1:15" ht="24.75" customHeight="1">
      <c r="A55" s="15" t="s">
        <v>187</v>
      </c>
      <c r="B55" s="20" t="s">
        <v>188</v>
      </c>
      <c r="C55" s="41">
        <v>27</v>
      </c>
      <c r="D55" s="41">
        <v>9</v>
      </c>
      <c r="E55" s="46">
        <v>7</v>
      </c>
      <c r="F55" s="41">
        <v>18</v>
      </c>
      <c r="G55" s="46"/>
      <c r="H55" s="49">
        <f t="shared" si="0"/>
        <v>35.36</v>
      </c>
      <c r="I55" s="49">
        <v>15.2</v>
      </c>
      <c r="J55" s="46">
        <f t="shared" si="1"/>
        <v>20.16</v>
      </c>
      <c r="K55" s="25"/>
      <c r="L55" s="51"/>
      <c r="O55" s="50"/>
    </row>
    <row r="56" spans="1:15" ht="24.75" customHeight="1">
      <c r="A56" s="12" t="s">
        <v>92</v>
      </c>
      <c r="B56" s="17" t="s">
        <v>93</v>
      </c>
      <c r="C56" s="30">
        <f>SUM(C57:C59)</f>
        <v>253</v>
      </c>
      <c r="D56" s="30">
        <f>SUM(D57:D59)</f>
        <v>174</v>
      </c>
      <c r="E56" s="30">
        <f>SUM(E57:E59)</f>
        <v>40</v>
      </c>
      <c r="F56" s="30">
        <f>SUM(F57:F59)</f>
        <v>79</v>
      </c>
      <c r="G56" s="30"/>
      <c r="H56" s="49">
        <f t="shared" si="0"/>
        <v>230.88</v>
      </c>
      <c r="I56" s="49">
        <v>142.4</v>
      </c>
      <c r="J56" s="31">
        <f t="shared" si="1"/>
        <v>88.48</v>
      </c>
      <c r="K56" s="25"/>
      <c r="L56" s="50"/>
      <c r="O56" s="50"/>
    </row>
    <row r="57" spans="1:15" ht="24.75" customHeight="1">
      <c r="A57" s="12" t="s">
        <v>94</v>
      </c>
      <c r="B57" s="16" t="s">
        <v>95</v>
      </c>
      <c r="C57" s="39">
        <v>60</v>
      </c>
      <c r="D57" s="39">
        <f>19+E57</f>
        <v>37</v>
      </c>
      <c r="E57" s="39">
        <v>18</v>
      </c>
      <c r="F57" s="39">
        <v>23</v>
      </c>
      <c r="G57" s="30"/>
      <c r="H57" s="49">
        <f t="shared" si="0"/>
        <v>59.53</v>
      </c>
      <c r="I57" s="49">
        <v>33.77</v>
      </c>
      <c r="J57" s="34">
        <f t="shared" si="1"/>
        <v>25.759999999999998</v>
      </c>
      <c r="K57" s="25"/>
      <c r="L57" s="50"/>
      <c r="O57" s="50"/>
    </row>
    <row r="58" spans="1:15" ht="24.75" customHeight="1">
      <c r="A58" s="12" t="s">
        <v>96</v>
      </c>
      <c r="B58" s="16" t="s">
        <v>97</v>
      </c>
      <c r="C58" s="39">
        <v>181</v>
      </c>
      <c r="D58" s="39">
        <f>113+E58</f>
        <v>134</v>
      </c>
      <c r="E58" s="39">
        <v>21</v>
      </c>
      <c r="F58" s="39">
        <v>47</v>
      </c>
      <c r="G58" s="30"/>
      <c r="H58" s="49">
        <f t="shared" si="0"/>
        <v>154.51999999999998</v>
      </c>
      <c r="I58" s="49">
        <v>101.88</v>
      </c>
      <c r="J58" s="34">
        <f t="shared" si="1"/>
        <v>52.64</v>
      </c>
      <c r="K58" s="25"/>
      <c r="L58" s="50"/>
      <c r="O58" s="50"/>
    </row>
    <row r="59" spans="1:15" ht="24.75" customHeight="1">
      <c r="A59" s="12" t="s">
        <v>98</v>
      </c>
      <c r="B59" s="16" t="s">
        <v>99</v>
      </c>
      <c r="C59" s="39">
        <v>12</v>
      </c>
      <c r="D59" s="39">
        <v>3</v>
      </c>
      <c r="E59" s="39">
        <v>1</v>
      </c>
      <c r="F59" s="39">
        <v>9</v>
      </c>
      <c r="G59" s="30"/>
      <c r="H59" s="49">
        <f t="shared" si="0"/>
        <v>16.83</v>
      </c>
      <c r="I59" s="49">
        <v>6.75</v>
      </c>
      <c r="J59" s="34">
        <f t="shared" si="1"/>
        <v>10.08</v>
      </c>
      <c r="K59" s="25"/>
      <c r="L59" s="50"/>
      <c r="O59" s="50"/>
    </row>
    <row r="60" spans="1:15" ht="24.75" customHeight="1">
      <c r="A60" s="12" t="s">
        <v>100</v>
      </c>
      <c r="B60" s="17" t="s">
        <v>101</v>
      </c>
      <c r="C60" s="30">
        <f>SUM(C61:C63)</f>
        <v>190</v>
      </c>
      <c r="D60" s="30">
        <f>SUM(D61:D63)</f>
        <v>8</v>
      </c>
      <c r="E60" s="30">
        <f>SUM(E61:E63)</f>
        <v>0</v>
      </c>
      <c r="F60" s="30">
        <f>SUM(F61:F63)</f>
        <v>182</v>
      </c>
      <c r="G60" s="30"/>
      <c r="H60" s="49">
        <f t="shared" si="0"/>
        <v>310.79</v>
      </c>
      <c r="I60" s="49">
        <v>106.95</v>
      </c>
      <c r="J60" s="31">
        <f t="shared" si="1"/>
        <v>203.84</v>
      </c>
      <c r="K60" s="25"/>
      <c r="L60" s="50"/>
      <c r="O60" s="50"/>
    </row>
    <row r="61" spans="1:15" ht="24.75" customHeight="1">
      <c r="A61" s="12" t="s">
        <v>102</v>
      </c>
      <c r="B61" s="16" t="s">
        <v>103</v>
      </c>
      <c r="C61" s="40">
        <v>13</v>
      </c>
      <c r="D61" s="40"/>
      <c r="E61" s="46"/>
      <c r="F61" s="40">
        <v>13</v>
      </c>
      <c r="G61" s="30"/>
      <c r="H61" s="49">
        <f t="shared" si="0"/>
        <v>21.880000000000003</v>
      </c>
      <c r="I61" s="49">
        <v>7.32</v>
      </c>
      <c r="J61" s="34">
        <f t="shared" si="1"/>
        <v>14.56</v>
      </c>
      <c r="K61" s="25" t="s">
        <v>104</v>
      </c>
      <c r="L61" s="50"/>
      <c r="O61" s="50"/>
    </row>
    <row r="62" spans="1:15" ht="24.75" customHeight="1">
      <c r="A62" s="12" t="s">
        <v>105</v>
      </c>
      <c r="B62" s="16" t="s">
        <v>106</v>
      </c>
      <c r="C62" s="39">
        <v>6</v>
      </c>
      <c r="D62" s="39"/>
      <c r="E62" s="46"/>
      <c r="F62" s="39">
        <v>6</v>
      </c>
      <c r="G62" s="30"/>
      <c r="H62" s="49">
        <f t="shared" si="0"/>
        <v>10.099999999999998</v>
      </c>
      <c r="I62" s="49">
        <v>3.38</v>
      </c>
      <c r="J62" s="34">
        <f t="shared" si="1"/>
        <v>6.719999999999999</v>
      </c>
      <c r="K62" s="25"/>
      <c r="L62" s="50"/>
      <c r="O62" s="50"/>
    </row>
    <row r="63" spans="1:15" ht="24.75" customHeight="1">
      <c r="A63" s="12" t="s">
        <v>107</v>
      </c>
      <c r="B63" s="16" t="s">
        <v>108</v>
      </c>
      <c r="C63" s="39">
        <v>171</v>
      </c>
      <c r="D63" s="39">
        <v>8</v>
      </c>
      <c r="E63" s="46"/>
      <c r="F63" s="39">
        <v>163</v>
      </c>
      <c r="G63" s="30"/>
      <c r="H63" s="49">
        <f t="shared" si="0"/>
        <v>278.81</v>
      </c>
      <c r="I63" s="49">
        <v>96.25</v>
      </c>
      <c r="J63" s="32">
        <f t="shared" si="1"/>
        <v>182.56</v>
      </c>
      <c r="K63" s="25" t="s">
        <v>36</v>
      </c>
      <c r="L63" s="50"/>
      <c r="O63" s="50"/>
    </row>
    <row r="64" spans="1:15" ht="24.75" customHeight="1">
      <c r="A64" s="12" t="s">
        <v>109</v>
      </c>
      <c r="B64" s="21" t="s">
        <v>110</v>
      </c>
      <c r="C64" s="30">
        <f>SUM(C66:C72)</f>
        <v>283</v>
      </c>
      <c r="D64" s="30">
        <f>SUM(D66:D72)</f>
        <v>136</v>
      </c>
      <c r="E64" s="30">
        <f>SUM(E66:E72)</f>
        <v>34</v>
      </c>
      <c r="F64" s="30">
        <f>SUM(F66:F72)</f>
        <v>147</v>
      </c>
      <c r="G64" s="30"/>
      <c r="H64" s="49">
        <f t="shared" si="0"/>
        <v>323.92999999999995</v>
      </c>
      <c r="I64" s="49">
        <v>159.29</v>
      </c>
      <c r="J64" s="31">
        <f t="shared" si="1"/>
        <v>164.64</v>
      </c>
      <c r="K64" s="25"/>
      <c r="L64" s="50"/>
      <c r="O64" s="50"/>
    </row>
    <row r="65" spans="1:15" ht="24.75" customHeight="1">
      <c r="A65" s="12" t="s">
        <v>111</v>
      </c>
      <c r="B65" s="18" t="s">
        <v>112</v>
      </c>
      <c r="C65" s="30">
        <f>SUM(C66:C69)</f>
        <v>95</v>
      </c>
      <c r="D65" s="30">
        <f>SUM(D66:D69)</f>
        <v>40</v>
      </c>
      <c r="E65" s="30">
        <f>SUM(E66:E69)</f>
        <v>20</v>
      </c>
      <c r="F65" s="30">
        <f>SUM(F66:F69)</f>
        <v>55</v>
      </c>
      <c r="G65" s="30"/>
      <c r="H65" s="49">
        <f t="shared" si="0"/>
        <v>115.07</v>
      </c>
      <c r="I65" s="49">
        <v>53.47</v>
      </c>
      <c r="J65" s="31">
        <f t="shared" si="1"/>
        <v>61.6</v>
      </c>
      <c r="K65" s="25"/>
      <c r="L65" s="50"/>
      <c r="O65" s="50"/>
    </row>
    <row r="66" spans="1:15" ht="24.75" customHeight="1">
      <c r="A66" s="12"/>
      <c r="B66" s="16" t="s">
        <v>113</v>
      </c>
      <c r="C66" s="39">
        <v>19</v>
      </c>
      <c r="D66" s="39">
        <v>2</v>
      </c>
      <c r="E66" s="39"/>
      <c r="F66" s="39">
        <v>17</v>
      </c>
      <c r="G66" s="30"/>
      <c r="H66" s="49">
        <f t="shared" si="0"/>
        <v>29.729999999999997</v>
      </c>
      <c r="I66" s="49">
        <v>10.69</v>
      </c>
      <c r="J66" s="34">
        <f t="shared" si="1"/>
        <v>19.04</v>
      </c>
      <c r="K66" s="25" t="s">
        <v>115</v>
      </c>
      <c r="L66" s="50"/>
      <c r="O66" s="50"/>
    </row>
    <row r="67" spans="1:15" ht="24.75" customHeight="1">
      <c r="A67" s="12"/>
      <c r="B67" s="16" t="s">
        <v>113</v>
      </c>
      <c r="C67" s="39">
        <v>65</v>
      </c>
      <c r="D67" s="39">
        <v>27</v>
      </c>
      <c r="E67" s="39">
        <v>18</v>
      </c>
      <c r="F67" s="39">
        <v>38</v>
      </c>
      <c r="G67" s="30"/>
      <c r="H67" s="49">
        <f t="shared" si="0"/>
        <v>79.15</v>
      </c>
      <c r="I67" s="49">
        <v>36.59</v>
      </c>
      <c r="J67" s="34">
        <f t="shared" si="1"/>
        <v>42.56</v>
      </c>
      <c r="K67" s="25" t="s">
        <v>114</v>
      </c>
      <c r="L67" s="50"/>
      <c r="O67" s="50"/>
    </row>
    <row r="68" spans="1:15" ht="24.75" customHeight="1">
      <c r="A68" s="12"/>
      <c r="B68" s="16" t="s">
        <v>113</v>
      </c>
      <c r="C68" s="39">
        <v>5</v>
      </c>
      <c r="D68" s="39">
        <v>5</v>
      </c>
      <c r="E68" s="39">
        <v>2</v>
      </c>
      <c r="F68" s="30"/>
      <c r="G68" s="30"/>
      <c r="H68" s="49">
        <f t="shared" si="0"/>
        <v>2.81</v>
      </c>
      <c r="I68" s="49">
        <v>2.81</v>
      </c>
      <c r="J68" s="34">
        <f t="shared" si="1"/>
        <v>0</v>
      </c>
      <c r="K68" s="25" t="s">
        <v>116</v>
      </c>
      <c r="L68" s="50"/>
      <c r="O68" s="50"/>
    </row>
    <row r="69" spans="1:15" ht="24.75" customHeight="1">
      <c r="A69" s="12"/>
      <c r="B69" s="18" t="s">
        <v>113</v>
      </c>
      <c r="C69" s="39">
        <v>6</v>
      </c>
      <c r="D69" s="39">
        <v>6</v>
      </c>
      <c r="E69" s="39"/>
      <c r="F69" s="30"/>
      <c r="G69" s="30"/>
      <c r="H69" s="49">
        <f t="shared" si="0"/>
        <v>3.38</v>
      </c>
      <c r="I69" s="49">
        <v>3.38</v>
      </c>
      <c r="J69" s="34">
        <f t="shared" si="1"/>
        <v>0</v>
      </c>
      <c r="K69" s="25" t="s">
        <v>189</v>
      </c>
      <c r="L69" s="50"/>
      <c r="O69" s="50"/>
    </row>
    <row r="70" spans="1:15" ht="24.75" customHeight="1">
      <c r="A70" s="12" t="s">
        <v>117</v>
      </c>
      <c r="B70" s="16" t="s">
        <v>118</v>
      </c>
      <c r="C70" s="39">
        <v>118</v>
      </c>
      <c r="D70" s="39">
        <v>78</v>
      </c>
      <c r="E70" s="39">
        <v>10</v>
      </c>
      <c r="F70" s="39">
        <v>40</v>
      </c>
      <c r="G70" s="30"/>
      <c r="H70" s="49">
        <f t="shared" si="0"/>
        <v>111.22</v>
      </c>
      <c r="I70" s="49">
        <v>66.42</v>
      </c>
      <c r="J70" s="34">
        <f t="shared" si="1"/>
        <v>44.800000000000004</v>
      </c>
      <c r="K70" s="25"/>
      <c r="L70" s="50"/>
      <c r="O70" s="50"/>
    </row>
    <row r="71" spans="1:15" ht="24.75" customHeight="1">
      <c r="A71" s="12" t="s">
        <v>119</v>
      </c>
      <c r="B71" s="16" t="s">
        <v>120</v>
      </c>
      <c r="C71" s="39">
        <v>63</v>
      </c>
      <c r="D71" s="39">
        <v>14</v>
      </c>
      <c r="E71" s="39">
        <v>1</v>
      </c>
      <c r="F71" s="39">
        <v>49</v>
      </c>
      <c r="G71" s="30"/>
      <c r="H71" s="49">
        <f t="shared" si="0"/>
        <v>90.34</v>
      </c>
      <c r="I71" s="49">
        <v>35.46</v>
      </c>
      <c r="J71" s="34">
        <f t="shared" si="1"/>
        <v>54.879999999999995</v>
      </c>
      <c r="K71" s="25"/>
      <c r="L71" s="50"/>
      <c r="O71" s="50"/>
    </row>
    <row r="72" spans="1:15" ht="24.75" customHeight="1">
      <c r="A72" s="12" t="s">
        <v>190</v>
      </c>
      <c r="B72" s="18" t="s">
        <v>191</v>
      </c>
      <c r="C72" s="39">
        <v>7</v>
      </c>
      <c r="D72" s="39">
        <v>4</v>
      </c>
      <c r="E72" s="39">
        <v>3</v>
      </c>
      <c r="F72" s="39">
        <v>3</v>
      </c>
      <c r="G72" s="46"/>
      <c r="H72" s="49">
        <f aca="true" t="shared" si="2" ref="H72:H104">I72+J72</f>
        <v>7.299999999999999</v>
      </c>
      <c r="I72" s="49">
        <v>3.94</v>
      </c>
      <c r="J72" s="32">
        <f aca="true" t="shared" si="3" ref="J72:J104">F72*1.4*0.8</f>
        <v>3.3599999999999994</v>
      </c>
      <c r="K72" s="25" t="s">
        <v>36</v>
      </c>
      <c r="L72" s="51"/>
      <c r="O72" s="50"/>
    </row>
    <row r="73" spans="1:15" ht="24.75" customHeight="1">
      <c r="A73" s="12" t="s">
        <v>121</v>
      </c>
      <c r="B73" s="21" t="s">
        <v>122</v>
      </c>
      <c r="C73" s="30">
        <f>SUM(C75:C77)</f>
        <v>61</v>
      </c>
      <c r="D73" s="30">
        <f>SUM(D75:D77)</f>
        <v>12</v>
      </c>
      <c r="E73" s="30">
        <f>SUM(E75:E77)</f>
        <v>0</v>
      </c>
      <c r="F73" s="30">
        <f>SUM(F75:F77)</f>
        <v>49</v>
      </c>
      <c r="G73" s="30"/>
      <c r="H73" s="49">
        <f t="shared" si="2"/>
        <v>89.22</v>
      </c>
      <c r="I73" s="49">
        <v>34.34</v>
      </c>
      <c r="J73" s="31">
        <f t="shared" si="3"/>
        <v>54.879999999999995</v>
      </c>
      <c r="K73" s="25"/>
      <c r="L73" s="50"/>
      <c r="O73" s="50"/>
    </row>
    <row r="74" spans="1:15" ht="24.75" customHeight="1">
      <c r="A74" s="12" t="s">
        <v>192</v>
      </c>
      <c r="B74" s="18" t="s">
        <v>194</v>
      </c>
      <c r="C74" s="36">
        <f>C75+C76</f>
        <v>29</v>
      </c>
      <c r="D74" s="36">
        <f>D75+D76</f>
        <v>0</v>
      </c>
      <c r="E74" s="36">
        <f>E75+E76</f>
        <v>0</v>
      </c>
      <c r="F74" s="36">
        <f>F75+F76</f>
        <v>29</v>
      </c>
      <c r="G74" s="46"/>
      <c r="H74" s="49">
        <f t="shared" si="2"/>
        <v>48.809999999999995</v>
      </c>
      <c r="I74" s="49">
        <v>16.33</v>
      </c>
      <c r="J74" s="46">
        <f t="shared" si="3"/>
        <v>32.48</v>
      </c>
      <c r="K74" s="25"/>
      <c r="L74" s="51"/>
      <c r="O74" s="50"/>
    </row>
    <row r="75" spans="1:15" ht="24.75" customHeight="1">
      <c r="A75" s="29"/>
      <c r="B75" s="18" t="s">
        <v>193</v>
      </c>
      <c r="C75" s="39">
        <v>23</v>
      </c>
      <c r="D75" s="39"/>
      <c r="E75" s="46"/>
      <c r="F75" s="39">
        <v>23</v>
      </c>
      <c r="G75" s="46"/>
      <c r="H75" s="49">
        <f t="shared" si="2"/>
        <v>38.709999999999994</v>
      </c>
      <c r="I75" s="49">
        <v>12.95</v>
      </c>
      <c r="J75" s="46">
        <f t="shared" si="3"/>
        <v>25.759999999999998</v>
      </c>
      <c r="K75" s="25" t="s">
        <v>195</v>
      </c>
      <c r="L75" s="51"/>
      <c r="O75" s="50"/>
    </row>
    <row r="76" spans="1:15" ht="24.75" customHeight="1">
      <c r="A76" s="29"/>
      <c r="B76" s="18" t="s">
        <v>193</v>
      </c>
      <c r="C76" s="39">
        <v>6</v>
      </c>
      <c r="D76" s="39"/>
      <c r="E76" s="46"/>
      <c r="F76" s="39">
        <v>6</v>
      </c>
      <c r="G76" s="46"/>
      <c r="H76" s="49">
        <f t="shared" si="2"/>
        <v>10.099999999999998</v>
      </c>
      <c r="I76" s="49">
        <v>3.38</v>
      </c>
      <c r="J76" s="46">
        <f t="shared" si="3"/>
        <v>6.719999999999999</v>
      </c>
      <c r="K76" s="25" t="s">
        <v>196</v>
      </c>
      <c r="L76" s="51"/>
      <c r="O76" s="50"/>
    </row>
    <row r="77" spans="1:15" ht="24.75" customHeight="1">
      <c r="A77" s="12" t="s">
        <v>123</v>
      </c>
      <c r="B77" s="16" t="s">
        <v>124</v>
      </c>
      <c r="C77" s="39">
        <v>32</v>
      </c>
      <c r="D77" s="39">
        <v>12</v>
      </c>
      <c r="E77" s="46"/>
      <c r="F77" s="39">
        <v>20</v>
      </c>
      <c r="G77" s="30"/>
      <c r="H77" s="49">
        <f t="shared" si="2"/>
        <v>40.410000000000004</v>
      </c>
      <c r="I77" s="49">
        <v>18.01</v>
      </c>
      <c r="J77" s="34">
        <f t="shared" si="3"/>
        <v>22.400000000000002</v>
      </c>
      <c r="K77" s="25"/>
      <c r="L77" s="50"/>
      <c r="O77" s="50"/>
    </row>
    <row r="78" spans="1:15" ht="24.75" customHeight="1">
      <c r="A78" s="12" t="s">
        <v>125</v>
      </c>
      <c r="B78" s="17" t="s">
        <v>126</v>
      </c>
      <c r="C78" s="30">
        <f>SUM(C79:C83)</f>
        <v>533</v>
      </c>
      <c r="D78" s="30">
        <f>SUM(D79:D83)</f>
        <v>188</v>
      </c>
      <c r="E78" s="30">
        <f>SUM(E79:E83)</f>
        <v>32</v>
      </c>
      <c r="F78" s="30">
        <f>SUM(F79:F83)</f>
        <v>345</v>
      </c>
      <c r="G78" s="30">
        <v>2</v>
      </c>
      <c r="H78" s="49">
        <f t="shared" si="2"/>
        <v>687.8399999999999</v>
      </c>
      <c r="I78" s="49">
        <v>300</v>
      </c>
      <c r="J78" s="31">
        <f>F78*1.4*0.8+1.8*0.8</f>
        <v>387.84</v>
      </c>
      <c r="K78" s="25"/>
      <c r="L78" s="50"/>
      <c r="O78" s="50"/>
    </row>
    <row r="79" spans="1:15" ht="24.75" customHeight="1">
      <c r="A79" s="12" t="s">
        <v>127</v>
      </c>
      <c r="B79" s="16" t="s">
        <v>128</v>
      </c>
      <c r="C79" s="39">
        <v>126</v>
      </c>
      <c r="D79" s="39">
        <v>20</v>
      </c>
      <c r="E79" s="46">
        <v>8</v>
      </c>
      <c r="F79" s="39">
        <v>106</v>
      </c>
      <c r="G79" s="30"/>
      <c r="H79" s="49">
        <f t="shared" si="2"/>
        <v>189.64</v>
      </c>
      <c r="I79" s="49">
        <v>70.92</v>
      </c>
      <c r="J79" s="34">
        <f t="shared" si="3"/>
        <v>118.71999999999998</v>
      </c>
      <c r="K79" s="25"/>
      <c r="L79" s="50"/>
      <c r="O79" s="50"/>
    </row>
    <row r="80" spans="1:15" ht="24.75" customHeight="1">
      <c r="A80" s="12" t="s">
        <v>129</v>
      </c>
      <c r="B80" s="16" t="s">
        <v>130</v>
      </c>
      <c r="C80" s="43">
        <v>266</v>
      </c>
      <c r="D80" s="43">
        <v>82</v>
      </c>
      <c r="E80" s="46">
        <v>3</v>
      </c>
      <c r="F80" s="43">
        <v>184</v>
      </c>
      <c r="G80" s="30"/>
      <c r="H80" s="49">
        <f t="shared" si="2"/>
        <v>355.79999999999995</v>
      </c>
      <c r="I80" s="49">
        <v>149.72</v>
      </c>
      <c r="J80" s="34">
        <f t="shared" si="3"/>
        <v>206.07999999999998</v>
      </c>
      <c r="K80" s="25"/>
      <c r="L80" s="50"/>
      <c r="O80" s="50"/>
    </row>
    <row r="81" spans="1:15" ht="24.75" customHeight="1">
      <c r="A81" s="12" t="s">
        <v>131</v>
      </c>
      <c r="B81" s="16" t="s">
        <v>132</v>
      </c>
      <c r="C81" s="43">
        <v>113</v>
      </c>
      <c r="D81" s="43">
        <v>77</v>
      </c>
      <c r="E81" s="46">
        <v>20</v>
      </c>
      <c r="F81" s="43">
        <v>36</v>
      </c>
      <c r="G81" s="30"/>
      <c r="H81" s="49">
        <f t="shared" si="2"/>
        <v>103.92</v>
      </c>
      <c r="I81" s="49">
        <v>63.6</v>
      </c>
      <c r="J81" s="34">
        <f t="shared" si="3"/>
        <v>40.32</v>
      </c>
      <c r="K81" s="25"/>
      <c r="L81" s="50"/>
      <c r="O81" s="50"/>
    </row>
    <row r="82" spans="1:15" ht="24.75" customHeight="1">
      <c r="A82" s="12" t="s">
        <v>133</v>
      </c>
      <c r="B82" s="16" t="s">
        <v>134</v>
      </c>
      <c r="C82" s="39">
        <v>27</v>
      </c>
      <c r="D82" s="39">
        <v>9</v>
      </c>
      <c r="E82" s="46">
        <v>1</v>
      </c>
      <c r="F82" s="39">
        <v>18</v>
      </c>
      <c r="G82" s="30">
        <v>2</v>
      </c>
      <c r="H82" s="49">
        <f t="shared" si="2"/>
        <v>36.8</v>
      </c>
      <c r="I82" s="49">
        <v>15.2</v>
      </c>
      <c r="J82" s="34">
        <f>F82*1.4*0.8+1.8*0.8</f>
        <v>21.6</v>
      </c>
      <c r="K82" s="25"/>
      <c r="L82" s="50"/>
      <c r="O82" s="50"/>
    </row>
    <row r="83" spans="1:15" ht="24.75" customHeight="1">
      <c r="A83" s="12" t="s">
        <v>135</v>
      </c>
      <c r="B83" s="16" t="s">
        <v>136</v>
      </c>
      <c r="C83" s="39">
        <v>1</v>
      </c>
      <c r="D83" s="39"/>
      <c r="E83" s="46"/>
      <c r="F83" s="39">
        <v>1</v>
      </c>
      <c r="G83" s="30"/>
      <c r="H83" s="49">
        <f t="shared" si="2"/>
        <v>1.68</v>
      </c>
      <c r="I83" s="49">
        <v>0.56</v>
      </c>
      <c r="J83" s="34">
        <f t="shared" si="3"/>
        <v>1.1199999999999999</v>
      </c>
      <c r="K83" s="25"/>
      <c r="L83" s="50"/>
      <c r="O83" s="50"/>
    </row>
    <row r="84" spans="1:15" ht="24.75" customHeight="1">
      <c r="A84" s="12" t="s">
        <v>137</v>
      </c>
      <c r="B84" s="17" t="s">
        <v>138</v>
      </c>
      <c r="C84" s="30">
        <f>SUM(C86:C91)</f>
        <v>5337</v>
      </c>
      <c r="D84" s="30">
        <f>SUM(D86:D91)</f>
        <v>229</v>
      </c>
      <c r="E84" s="30">
        <f>SUM(E86:E91)</f>
        <v>25</v>
      </c>
      <c r="F84" s="30">
        <f>SUM(F86:F91)</f>
        <v>5108</v>
      </c>
      <c r="G84" s="30"/>
      <c r="H84" s="49">
        <f t="shared" si="2"/>
        <v>8724.98</v>
      </c>
      <c r="I84" s="49">
        <v>3004.02</v>
      </c>
      <c r="J84" s="31">
        <f t="shared" si="3"/>
        <v>5720.96</v>
      </c>
      <c r="K84" s="25"/>
      <c r="L84" s="50"/>
      <c r="O84" s="50"/>
    </row>
    <row r="85" spans="1:15" ht="24.75" customHeight="1">
      <c r="A85" s="12" t="s">
        <v>139</v>
      </c>
      <c r="B85" s="18" t="s">
        <v>140</v>
      </c>
      <c r="C85" s="30">
        <f>C86+C87</f>
        <v>52</v>
      </c>
      <c r="D85" s="30">
        <f>D86+D87</f>
        <v>6</v>
      </c>
      <c r="E85" s="30">
        <f>E86+E87</f>
        <v>0</v>
      </c>
      <c r="F85" s="30">
        <f>F86+F87</f>
        <v>46</v>
      </c>
      <c r="G85" s="30"/>
      <c r="H85" s="49">
        <f t="shared" si="2"/>
        <v>80.78999999999999</v>
      </c>
      <c r="I85" s="49">
        <v>29.27</v>
      </c>
      <c r="J85" s="31">
        <f t="shared" si="3"/>
        <v>51.519999999999996</v>
      </c>
      <c r="K85" s="25"/>
      <c r="L85" s="50"/>
      <c r="O85" s="50"/>
    </row>
    <row r="86" spans="1:15" ht="24.75" customHeight="1">
      <c r="A86" s="12"/>
      <c r="B86" s="16" t="s">
        <v>141</v>
      </c>
      <c r="C86" s="39">
        <v>49</v>
      </c>
      <c r="D86" s="39">
        <v>5</v>
      </c>
      <c r="E86" s="46"/>
      <c r="F86" s="39">
        <v>44</v>
      </c>
      <c r="G86" s="30"/>
      <c r="H86" s="49">
        <f t="shared" si="2"/>
        <v>76.86</v>
      </c>
      <c r="I86" s="49">
        <v>27.58</v>
      </c>
      <c r="J86" s="34">
        <f t="shared" si="3"/>
        <v>49.28</v>
      </c>
      <c r="K86" s="25" t="s">
        <v>142</v>
      </c>
      <c r="L86" s="50"/>
      <c r="O86" s="50"/>
    </row>
    <row r="87" spans="1:15" ht="24.75" customHeight="1">
      <c r="A87" s="12"/>
      <c r="B87" s="16" t="s">
        <v>141</v>
      </c>
      <c r="C87" s="39">
        <v>3</v>
      </c>
      <c r="D87" s="39">
        <v>1</v>
      </c>
      <c r="E87" s="46"/>
      <c r="F87" s="39">
        <v>2</v>
      </c>
      <c r="G87" s="30"/>
      <c r="H87" s="49">
        <f t="shared" si="2"/>
        <v>3.9299999999999997</v>
      </c>
      <c r="I87" s="49">
        <v>1.69</v>
      </c>
      <c r="J87" s="34">
        <f t="shared" si="3"/>
        <v>2.2399999999999998</v>
      </c>
      <c r="K87" s="25" t="s">
        <v>143</v>
      </c>
      <c r="L87" s="50"/>
      <c r="O87" s="50"/>
    </row>
    <row r="88" spans="1:15" ht="24.75" customHeight="1">
      <c r="A88" s="12" t="s">
        <v>144</v>
      </c>
      <c r="B88" s="16" t="s">
        <v>145</v>
      </c>
      <c r="C88" s="39">
        <v>794</v>
      </c>
      <c r="D88" s="37">
        <v>0</v>
      </c>
      <c r="E88" s="46"/>
      <c r="F88" s="37">
        <v>794</v>
      </c>
      <c r="G88" s="30"/>
      <c r="H88" s="49">
        <f t="shared" si="2"/>
        <v>1336.2</v>
      </c>
      <c r="I88" s="49">
        <v>446.92</v>
      </c>
      <c r="J88" s="34">
        <f t="shared" si="3"/>
        <v>889.28</v>
      </c>
      <c r="K88" s="25" t="s">
        <v>36</v>
      </c>
      <c r="L88" s="50"/>
      <c r="O88" s="50"/>
    </row>
    <row r="89" spans="1:15" ht="24.75" customHeight="1">
      <c r="A89" s="12" t="s">
        <v>146</v>
      </c>
      <c r="B89" s="16" t="s">
        <v>147</v>
      </c>
      <c r="C89" s="39">
        <v>3482</v>
      </c>
      <c r="D89" s="37">
        <f>183+14</f>
        <v>197</v>
      </c>
      <c r="E89" s="46">
        <v>14</v>
      </c>
      <c r="F89" s="37">
        <v>3285</v>
      </c>
      <c r="G89" s="30"/>
      <c r="H89" s="49">
        <f t="shared" si="2"/>
        <v>5639.1</v>
      </c>
      <c r="I89" s="49">
        <v>1959.9</v>
      </c>
      <c r="J89" s="34">
        <f t="shared" si="3"/>
        <v>3679.2000000000003</v>
      </c>
      <c r="K89" s="25"/>
      <c r="L89" s="50"/>
      <c r="O89" s="50"/>
    </row>
    <row r="90" spans="1:15" ht="24.75" customHeight="1">
      <c r="A90" s="12" t="s">
        <v>148</v>
      </c>
      <c r="B90" s="16" t="s">
        <v>149</v>
      </c>
      <c r="C90" s="39">
        <v>235</v>
      </c>
      <c r="D90" s="39">
        <v>13</v>
      </c>
      <c r="E90" s="39">
        <v>11</v>
      </c>
      <c r="F90" s="30">
        <v>222</v>
      </c>
      <c r="G90" s="30"/>
      <c r="H90" s="49">
        <f t="shared" si="2"/>
        <v>380.90999999999997</v>
      </c>
      <c r="I90" s="49">
        <v>132.27</v>
      </c>
      <c r="J90" s="34">
        <f t="shared" si="3"/>
        <v>248.64</v>
      </c>
      <c r="K90" s="25"/>
      <c r="L90" s="50"/>
      <c r="O90" s="50"/>
    </row>
    <row r="91" spans="1:15" ht="24.75" customHeight="1">
      <c r="A91" s="12" t="s">
        <v>150</v>
      </c>
      <c r="B91" s="16" t="s">
        <v>151</v>
      </c>
      <c r="C91" s="39">
        <v>774</v>
      </c>
      <c r="D91" s="40">
        <v>13</v>
      </c>
      <c r="E91" s="46"/>
      <c r="F91" s="40">
        <v>761</v>
      </c>
      <c r="G91" s="30"/>
      <c r="H91" s="49">
        <f t="shared" si="2"/>
        <v>1287.98</v>
      </c>
      <c r="I91" s="49">
        <v>435.66</v>
      </c>
      <c r="J91" s="34">
        <f t="shared" si="3"/>
        <v>852.3199999999999</v>
      </c>
      <c r="K91" s="25"/>
      <c r="L91" s="50"/>
      <c r="O91" s="50"/>
    </row>
    <row r="92" spans="1:15" ht="24.75" customHeight="1">
      <c r="A92" s="12" t="s">
        <v>152</v>
      </c>
      <c r="B92" s="21" t="s">
        <v>153</v>
      </c>
      <c r="C92" s="30">
        <f>SUM(C94:C104)</f>
        <v>4411</v>
      </c>
      <c r="D92" s="30">
        <f>SUM(D94:D104)</f>
        <v>1306</v>
      </c>
      <c r="E92" s="30">
        <f>SUM(E94:E104)</f>
        <v>43</v>
      </c>
      <c r="F92" s="30">
        <f>SUM(F94:F104)</f>
        <v>3105</v>
      </c>
      <c r="G92" s="30"/>
      <c r="H92" s="49">
        <f t="shared" si="2"/>
        <v>5960.400000000001</v>
      </c>
      <c r="I92" s="49">
        <v>2482.8</v>
      </c>
      <c r="J92" s="31">
        <f t="shared" si="3"/>
        <v>3477.6000000000004</v>
      </c>
      <c r="K92" s="25"/>
      <c r="L92" s="50"/>
      <c r="O92" s="50"/>
    </row>
    <row r="93" spans="1:15" ht="24.75" customHeight="1">
      <c r="A93" s="12" t="s">
        <v>154</v>
      </c>
      <c r="B93" s="18" t="s">
        <v>155</v>
      </c>
      <c r="C93" s="30">
        <f>C94+C95</f>
        <v>50</v>
      </c>
      <c r="D93" s="30">
        <f>D94+D95</f>
        <v>38</v>
      </c>
      <c r="E93" s="30">
        <f>E94+E95</f>
        <v>1</v>
      </c>
      <c r="F93" s="30">
        <f>F94+F95</f>
        <v>12</v>
      </c>
      <c r="G93" s="30"/>
      <c r="H93" s="49">
        <f t="shared" si="2"/>
        <v>41.58</v>
      </c>
      <c r="I93" s="49">
        <v>28.14</v>
      </c>
      <c r="J93" s="31">
        <f t="shared" si="3"/>
        <v>13.439999999999998</v>
      </c>
      <c r="K93" s="25"/>
      <c r="L93" s="50"/>
      <c r="O93" s="50"/>
    </row>
    <row r="94" spans="1:15" ht="24.75" customHeight="1">
      <c r="A94" s="12"/>
      <c r="B94" s="18" t="s">
        <v>156</v>
      </c>
      <c r="C94" s="39">
        <v>5</v>
      </c>
      <c r="D94" s="39">
        <v>3</v>
      </c>
      <c r="E94" s="39">
        <v>1</v>
      </c>
      <c r="F94" s="30">
        <v>2</v>
      </c>
      <c r="G94" s="30"/>
      <c r="H94" s="49">
        <f t="shared" si="2"/>
        <v>5.05</v>
      </c>
      <c r="I94" s="49">
        <v>2.81</v>
      </c>
      <c r="J94" s="34">
        <f t="shared" si="3"/>
        <v>2.2399999999999998</v>
      </c>
      <c r="K94" s="25" t="s">
        <v>157</v>
      </c>
      <c r="L94" s="50"/>
      <c r="O94" s="50"/>
    </row>
    <row r="95" spans="1:15" ht="24.75" customHeight="1">
      <c r="A95" s="12"/>
      <c r="B95" s="18" t="s">
        <v>156</v>
      </c>
      <c r="C95" s="39">
        <v>45</v>
      </c>
      <c r="D95" s="39">
        <v>35</v>
      </c>
      <c r="E95" s="46"/>
      <c r="F95" s="39">
        <v>10</v>
      </c>
      <c r="G95" s="30"/>
      <c r="H95" s="49">
        <f t="shared" si="2"/>
        <v>36.53</v>
      </c>
      <c r="I95" s="49">
        <v>25.33</v>
      </c>
      <c r="J95" s="34">
        <f t="shared" si="3"/>
        <v>11.200000000000001</v>
      </c>
      <c r="K95" s="25" t="s">
        <v>158</v>
      </c>
      <c r="L95" s="50"/>
      <c r="O95" s="50"/>
    </row>
    <row r="96" spans="1:15" ht="24.75" customHeight="1">
      <c r="A96" s="12" t="s">
        <v>159</v>
      </c>
      <c r="B96" s="16" t="s">
        <v>160</v>
      </c>
      <c r="C96" s="39">
        <v>1347</v>
      </c>
      <c r="D96" s="39">
        <v>31</v>
      </c>
      <c r="E96" s="39"/>
      <c r="F96" s="30">
        <v>1316</v>
      </c>
      <c r="G96" s="30"/>
      <c r="H96" s="49">
        <f t="shared" si="2"/>
        <v>2232.1</v>
      </c>
      <c r="I96" s="49">
        <v>758.18</v>
      </c>
      <c r="J96" s="34">
        <f t="shared" si="3"/>
        <v>1473.92</v>
      </c>
      <c r="K96" s="25"/>
      <c r="L96" s="50"/>
      <c r="O96" s="50"/>
    </row>
    <row r="97" spans="1:15" ht="24.75" customHeight="1">
      <c r="A97" s="12" t="s">
        <v>161</v>
      </c>
      <c r="B97" s="16" t="s">
        <v>162</v>
      </c>
      <c r="C97" s="39">
        <v>33</v>
      </c>
      <c r="D97" s="39">
        <v>2</v>
      </c>
      <c r="E97" s="39"/>
      <c r="F97" s="30">
        <v>31</v>
      </c>
      <c r="G97" s="30"/>
      <c r="H97" s="49">
        <f t="shared" si="2"/>
        <v>53.29</v>
      </c>
      <c r="I97" s="49">
        <v>18.57</v>
      </c>
      <c r="J97" s="34">
        <f t="shared" si="3"/>
        <v>34.72</v>
      </c>
      <c r="K97" s="25"/>
      <c r="L97" s="50"/>
      <c r="O97" s="50"/>
    </row>
    <row r="98" spans="1:15" ht="24.75" customHeight="1">
      <c r="A98" s="15" t="s">
        <v>163</v>
      </c>
      <c r="B98" s="16" t="s">
        <v>164</v>
      </c>
      <c r="C98" s="39">
        <v>422</v>
      </c>
      <c r="D98" s="39">
        <v>175</v>
      </c>
      <c r="E98" s="39">
        <v>17</v>
      </c>
      <c r="F98" s="30">
        <v>247</v>
      </c>
      <c r="G98" s="30"/>
      <c r="H98" s="49">
        <f t="shared" si="2"/>
        <v>514.17</v>
      </c>
      <c r="I98" s="49">
        <v>237.53</v>
      </c>
      <c r="J98" s="34">
        <f t="shared" si="3"/>
        <v>276.64</v>
      </c>
      <c r="K98" s="25" t="s">
        <v>36</v>
      </c>
      <c r="L98" s="50"/>
      <c r="O98" s="50"/>
    </row>
    <row r="99" spans="1:15" ht="24.75" customHeight="1">
      <c r="A99" s="15" t="s">
        <v>165</v>
      </c>
      <c r="B99" s="16" t="s">
        <v>166</v>
      </c>
      <c r="C99" s="39">
        <v>848</v>
      </c>
      <c r="D99" s="39">
        <v>548</v>
      </c>
      <c r="E99" s="39">
        <v>7</v>
      </c>
      <c r="F99" s="30">
        <v>300</v>
      </c>
      <c r="G99" s="30"/>
      <c r="H99" s="49">
        <f t="shared" si="2"/>
        <v>813.31</v>
      </c>
      <c r="I99" s="49">
        <v>477.31</v>
      </c>
      <c r="J99" s="34">
        <f t="shared" si="3"/>
        <v>336</v>
      </c>
      <c r="K99" s="25" t="s">
        <v>36</v>
      </c>
      <c r="L99" s="50"/>
      <c r="O99" s="50"/>
    </row>
    <row r="100" spans="1:15" ht="24.75" customHeight="1">
      <c r="A100" s="15" t="s">
        <v>167</v>
      </c>
      <c r="B100" s="16" t="s">
        <v>168</v>
      </c>
      <c r="C100" s="39">
        <v>175</v>
      </c>
      <c r="D100" s="39">
        <v>55</v>
      </c>
      <c r="E100" s="39">
        <v>18</v>
      </c>
      <c r="F100" s="30">
        <v>120</v>
      </c>
      <c r="G100" s="30"/>
      <c r="H100" s="49">
        <f t="shared" si="2"/>
        <v>232.9</v>
      </c>
      <c r="I100" s="49">
        <v>98.5</v>
      </c>
      <c r="J100" s="34">
        <f t="shared" si="3"/>
        <v>134.4</v>
      </c>
      <c r="K100" s="25" t="s">
        <v>36</v>
      </c>
      <c r="L100" s="50"/>
      <c r="O100" s="50"/>
    </row>
    <row r="101" spans="1:15" ht="24.75" customHeight="1">
      <c r="A101" s="15" t="s">
        <v>169</v>
      </c>
      <c r="B101" s="16" t="s">
        <v>170</v>
      </c>
      <c r="C101" s="39">
        <v>12</v>
      </c>
      <c r="D101" s="39">
        <v>5</v>
      </c>
      <c r="E101" s="46"/>
      <c r="F101" s="39">
        <v>7</v>
      </c>
      <c r="G101" s="30"/>
      <c r="H101" s="49">
        <f t="shared" si="2"/>
        <v>14.59</v>
      </c>
      <c r="I101" s="49">
        <v>6.75</v>
      </c>
      <c r="J101" s="34">
        <f t="shared" si="3"/>
        <v>7.84</v>
      </c>
      <c r="K101" s="25" t="s">
        <v>36</v>
      </c>
      <c r="L101" s="50"/>
      <c r="O101" s="50"/>
    </row>
    <row r="102" spans="1:15" ht="24.75" customHeight="1">
      <c r="A102" s="15" t="s">
        <v>171</v>
      </c>
      <c r="B102" s="16" t="s">
        <v>172</v>
      </c>
      <c r="C102" s="39">
        <v>350</v>
      </c>
      <c r="D102" s="39">
        <v>144</v>
      </c>
      <c r="E102" s="39"/>
      <c r="F102" s="30">
        <v>206</v>
      </c>
      <c r="G102" s="30"/>
      <c r="H102" s="49">
        <f t="shared" si="2"/>
        <v>427.72</v>
      </c>
      <c r="I102" s="49">
        <v>197</v>
      </c>
      <c r="J102" s="34">
        <f t="shared" si="3"/>
        <v>230.72</v>
      </c>
      <c r="K102" s="25" t="s">
        <v>36</v>
      </c>
      <c r="L102" s="50"/>
      <c r="O102" s="50"/>
    </row>
    <row r="103" spans="1:15" ht="24.75" customHeight="1">
      <c r="A103" s="15" t="s">
        <v>173</v>
      </c>
      <c r="B103" s="16" t="s">
        <v>174</v>
      </c>
      <c r="C103" s="39">
        <v>103</v>
      </c>
      <c r="D103" s="39">
        <v>34</v>
      </c>
      <c r="E103" s="39"/>
      <c r="F103" s="30">
        <v>69</v>
      </c>
      <c r="G103" s="30"/>
      <c r="H103" s="49">
        <f t="shared" si="2"/>
        <v>135.26</v>
      </c>
      <c r="I103" s="49">
        <v>57.98</v>
      </c>
      <c r="J103" s="34">
        <f t="shared" si="3"/>
        <v>77.28</v>
      </c>
      <c r="K103" s="9"/>
      <c r="L103" s="50"/>
      <c r="O103" s="50"/>
    </row>
    <row r="104" spans="1:15" ht="24.75" customHeight="1">
      <c r="A104" s="15" t="s">
        <v>175</v>
      </c>
      <c r="B104" s="16" t="s">
        <v>176</v>
      </c>
      <c r="C104" s="39">
        <v>1071</v>
      </c>
      <c r="D104" s="39">
        <v>274</v>
      </c>
      <c r="E104" s="39"/>
      <c r="F104" s="30">
        <v>797</v>
      </c>
      <c r="G104" s="30"/>
      <c r="H104" s="49">
        <f t="shared" si="2"/>
        <v>1495.48</v>
      </c>
      <c r="I104" s="49">
        <v>602.84</v>
      </c>
      <c r="J104" s="34">
        <f t="shared" si="3"/>
        <v>892.64</v>
      </c>
      <c r="K104" s="9"/>
      <c r="L104" s="50"/>
      <c r="O104" s="50"/>
    </row>
    <row r="105" ht="27" customHeight="1">
      <c r="O105" s="50"/>
    </row>
  </sheetData>
  <sheetProtection/>
  <autoFilter ref="A6:K104"/>
  <mergeCells count="14">
    <mergeCell ref="J5:J6"/>
    <mergeCell ref="K4:K6"/>
    <mergeCell ref="F5:G5"/>
    <mergeCell ref="A4:A6"/>
    <mergeCell ref="B4:B6"/>
    <mergeCell ref="C5:C6"/>
    <mergeCell ref="D5:E5"/>
    <mergeCell ref="I5:I6"/>
    <mergeCell ref="A2:K2"/>
    <mergeCell ref="A3:G3"/>
    <mergeCell ref="J3:K3"/>
    <mergeCell ref="C4:G4"/>
    <mergeCell ref="H4:J4"/>
    <mergeCell ref="H5:H6"/>
  </mergeCells>
  <printOptions horizontalCentered="1"/>
  <pageMargins left="0.35" right="0.20069444444444445" top="0.5902777777777778" bottom="0.5902777777777778" header="0.3104166666666667" footer="0.3104166666666667"/>
  <pageSetup fitToHeight="0" fitToWidth="1" horizontalDpi="300" verticalDpi="300" orientation="landscape" paperSize="9" scale="9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闫艳</cp:lastModifiedBy>
  <cp:lastPrinted>2021-11-26T10:46:15Z</cp:lastPrinted>
  <dcterms:created xsi:type="dcterms:W3CDTF">2015-01-26T08:15:33Z</dcterms:created>
  <dcterms:modified xsi:type="dcterms:W3CDTF">2021-12-13T11:39:00Z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